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0116"/>
  <workbookPr/>
  <mc:AlternateContent xmlns:mc="http://schemas.openxmlformats.org/markup-compatibility/2006">
    <mc:Choice Requires="x15">
      <x15ac:absPath xmlns:x15ac="http://schemas.microsoft.com/office/spreadsheetml/2010/11/ac" url="/Users/zhangpengcheng/Documents/量化派代码管理/feature-api-test/data/"/>
    </mc:Choice>
  </mc:AlternateContent>
  <bookViews>
    <workbookView xWindow="0" yWindow="460" windowWidth="32660" windowHeight="20540" activeTab="2"/>
  </bookViews>
  <sheets>
    <sheet name="工作表2" sheetId="2" r:id="rId1"/>
    <sheet name="工作表1" sheetId="3" r:id="rId2"/>
    <sheet name="字段对应关系" sheetId="4" r:id="rId3"/>
  </sheets>
  <calcPr calcId="162913" concurrentCalc="0"/>
</workbook>
</file>

<file path=xl/calcChain.xml><?xml version="1.0" encoding="utf-8"?>
<calcChain xmlns="http://schemas.openxmlformats.org/spreadsheetml/2006/main">
  <c r="E23" i="3" l="1"/>
  <c r="E25" i="3"/>
  <c r="F5" i="3"/>
  <c r="F11" i="3"/>
  <c r="E24" i="3"/>
  <c r="E22" i="3"/>
  <c r="J18" i="3"/>
  <c r="I18" i="3"/>
  <c r="J17" i="3"/>
  <c r="I17" i="3"/>
  <c r="J14" i="3"/>
  <c r="I14" i="3"/>
  <c r="J13" i="3"/>
  <c r="I13" i="3"/>
</calcChain>
</file>

<file path=xl/sharedStrings.xml><?xml version="1.0" encoding="utf-8"?>
<sst xmlns="http://schemas.openxmlformats.org/spreadsheetml/2006/main" count="494" uniqueCount="217">
  <si>
    <t>featureCode</t>
  </si>
  <si>
    <t>belongTag</t>
  </si>
  <si>
    <t>featureName</t>
  </si>
  <si>
    <t>devPerson</t>
  </si>
  <si>
    <t>featureDesc</t>
  </si>
  <si>
    <t>featureCalcLogic</t>
  </si>
  <si>
    <t>entryParamDes</t>
  </si>
  <si>
    <t>outParamDes</t>
  </si>
  <si>
    <t>reqPerson</t>
  </si>
  <si>
    <t>submitTime</t>
  </si>
  <si>
    <t>current_loan_order_nums</t>
  </si>
  <si>
    <t>多订单</t>
  </si>
  <si>
    <t>在贷订单数</t>
  </si>
  <si>
    <t>朱豪举</t>
  </si>
  <si>
    <t>未到期的已放款的订单数</t>
  </si>
  <si>
    <t>[0,+∞)</t>
  </si>
  <si>
    <t>谢永意</t>
  </si>
  <si>
    <t>current_loan_term_rate</t>
  </si>
  <si>
    <t>在贷期数占比</t>
  </si>
  <si>
    <t>未到期的已放款订单中，分子是在贷期数个数之和  分母是在贷订单总期数</t>
  </si>
  <si>
    <t>[0,1]</t>
  </si>
  <si>
    <t>current_loan_avg_repay</t>
  </si>
  <si>
    <t>在贷平均每期还款金额</t>
  </si>
  <si>
    <t>未到期的已放款的订单中,分子是 在贷期数的应还总额，分母是 在贷期数个数</t>
  </si>
  <si>
    <t>current_loan_max_repay</t>
  </si>
  <si>
    <t>在贷最大的应还金额</t>
  </si>
  <si>
    <t>未到期的已放款订单中，每一期在贷期数的对应的应还金额中，取最大值</t>
  </si>
  <si>
    <t>current_loan_min_repay</t>
  </si>
  <si>
    <t>在贷最小的应还金额</t>
  </si>
  <si>
    <t>未到期的已放款订单中，每一期在贷期数的对应的应还金额中，取最小值</t>
  </si>
  <si>
    <t>current_loan_sum_repay</t>
  </si>
  <si>
    <t>在贷应还总金额</t>
  </si>
  <si>
    <t>未到期的已放款的订单中，剩余应还总金额</t>
  </si>
  <si>
    <t>current_loan_repay_rate</t>
  </si>
  <si>
    <t>应还金额在贷率</t>
  </si>
  <si>
    <t>在贷订单的剩余期数的应还总额/在贷订单的总的期数的应还总额</t>
  </si>
  <si>
    <t>current_loan_avg_repaypp</t>
  </si>
  <si>
    <t>在贷平均每期还款本金</t>
  </si>
  <si>
    <t>current_loan_max_repaypp</t>
  </si>
  <si>
    <t>在贷最大的应还本金</t>
  </si>
  <si>
    <t>未到期的已放款订单中，每一期在贷期数的对应的应还本金中，取最大值</t>
  </si>
  <si>
    <t>current_loan_min_repaypp</t>
  </si>
  <si>
    <t>在贷最小的应还本金</t>
  </si>
  <si>
    <t>未到期的已放款订单中，每一期在贷期数的对应的应还本金中，取最小值</t>
  </si>
  <si>
    <t>current_loan_sum_repaypp</t>
  </si>
  <si>
    <t>在贷应还总本金</t>
  </si>
  <si>
    <t>未到期的已放款的订单中，剩余应还总本金</t>
  </si>
  <si>
    <t>current_loan_repaypp_rate</t>
  </si>
  <si>
    <t>应还本金在贷率</t>
  </si>
  <si>
    <t>在贷订单的剩余期数的应还本金/在贷订单的总的期数的应还本金</t>
  </si>
  <si>
    <t>current_loan_term_nums</t>
  </si>
  <si>
    <t>当前在贷总期数</t>
  </si>
  <si>
    <t>在贷总的期数个数</t>
  </si>
  <si>
    <t>current_loan_max_term</t>
  </si>
  <si>
    <t>当前在贷最大期数</t>
  </si>
  <si>
    <t>未到期的已放款订单中，计算每一笔订单的在贷期数个数，取最大值</t>
  </si>
  <si>
    <t>current_loan_max_duedays</t>
  </si>
  <si>
    <t>在贷订单的最大的逾期天数</t>
  </si>
  <si>
    <t>已放款未到期订单中，最大的逾期天数，包括已还和未还</t>
  </si>
  <si>
    <t>current_loan_max_duepp</t>
  </si>
  <si>
    <t>在贷订单的最大的逾期本金</t>
  </si>
  <si>
    <t>已放款未到期订单中，最大的逾期本金，包括已还和未还</t>
  </si>
  <si>
    <t>days_from_lastdue</t>
  </si>
  <si>
    <t>最近一次逾期的距今的天数</t>
  </si>
  <si>
    <t>已放款未到期订单中，最近一次逾期的距今的天数</t>
  </si>
  <si>
    <t>days_from_lastrepaid</t>
  </si>
  <si>
    <t>最近一次的还款时间到今天的天数</t>
  </si>
  <si>
    <t>最近一次的还款时间</t>
  </si>
  <si>
    <t>已放款未到期订单中，最近一次的还款时间</t>
  </si>
  <si>
    <t>2018-01-01 -  20**-**-**</t>
  </si>
  <si>
    <t>current_loan_0duedays_rate</t>
  </si>
  <si>
    <t>在贷逾期0天以上的占比</t>
  </si>
  <si>
    <t>current_loan_5duedays_rate</t>
  </si>
  <si>
    <t>在贷逾期5天以上的占比</t>
  </si>
  <si>
    <t>已放款未到期的订单中，分子是到期期数的，逾期&gt;=5天的期数个数 分母是 到期期数的个数</t>
  </si>
  <si>
    <t>current_loan_refuse_cnt</t>
  </si>
  <si>
    <t>在贷拒绝次数</t>
  </si>
  <si>
    <t>已放款未到期的订单中，距上一次成功放款后，到本次申请被拒绝的申请次数，不包括本次申请</t>
  </si>
  <si>
    <t>current_loan_apply_cnt</t>
  </si>
  <si>
    <t>在贷申请次数</t>
  </si>
  <si>
    <t>已放款未到期的订单中，距上一次成功放款后，到本次申请的申请次数,不包括本次申请</t>
  </si>
  <si>
    <t>current_loan_refuse_rate</t>
  </si>
  <si>
    <t>在贷拒绝率</t>
  </si>
  <si>
    <t>分子是 在贷拒绝次数，分母是在贷申请次数</t>
  </si>
  <si>
    <t>current_loan_orderdue_nums</t>
  </si>
  <si>
    <t>在贷订单逾期订单数</t>
  </si>
  <si>
    <t>current_loan_orderdue_rate</t>
  </si>
  <si>
    <t>在贷订单逾期订单占比</t>
  </si>
  <si>
    <t>分子是 在贷订单中发生逾期的订单数，分母是在贷订单数</t>
  </si>
  <si>
    <t>订单金额</t>
  </si>
  <si>
    <t>总期数</t>
  </si>
  <si>
    <t>期数</t>
  </si>
  <si>
    <t>deadline</t>
  </si>
  <si>
    <t>在贷期数个数</t>
  </si>
  <si>
    <t>还款时间</t>
  </si>
  <si>
    <t>逾期天数</t>
  </si>
  <si>
    <t>应还金额</t>
  </si>
  <si>
    <t>应还本金</t>
  </si>
  <si>
    <t xml:space="preserve"> 备注</t>
  </si>
  <si>
    <t>在贷订单1</t>
  </si>
  <si>
    <t>M1</t>
  </si>
  <si>
    <t>N1</t>
  </si>
  <si>
    <t>D11</t>
  </si>
  <si>
    <t>RT11</t>
  </si>
  <si>
    <t>RT11-D11</t>
  </si>
  <si>
    <t>RM11</t>
  </si>
  <si>
    <t>RP11</t>
  </si>
  <si>
    <t>逾期还款</t>
  </si>
  <si>
    <t>D12</t>
  </si>
  <si>
    <t>CT-D12</t>
  </si>
  <si>
    <t>RM12</t>
  </si>
  <si>
    <t>RP12</t>
  </si>
  <si>
    <t>未还款已到期</t>
  </si>
  <si>
    <t>DN1</t>
  </si>
  <si>
    <t>CT-DN1</t>
  </si>
  <si>
    <t>RMN1</t>
  </si>
  <si>
    <t>RPN1</t>
  </si>
  <si>
    <t>未到期</t>
  </si>
  <si>
    <t>在贷订单2</t>
  </si>
  <si>
    <t>M2</t>
  </si>
  <si>
    <t>N2</t>
  </si>
  <si>
    <t>D21</t>
  </si>
  <si>
    <t>RT21</t>
  </si>
  <si>
    <t>RT21-D21</t>
  </si>
  <si>
    <t>RM21</t>
  </si>
  <si>
    <t>RP21</t>
  </si>
  <si>
    <t>正常还款</t>
  </si>
  <si>
    <t>D22</t>
  </si>
  <si>
    <t>RT22</t>
  </si>
  <si>
    <t>CT-D22</t>
  </si>
  <si>
    <t>RM22</t>
  </si>
  <si>
    <t>RP22</t>
  </si>
  <si>
    <t>提前还款未到期</t>
  </si>
  <si>
    <t>D23</t>
  </si>
  <si>
    <t>CT-D23</t>
  </si>
  <si>
    <t>RM23</t>
  </si>
  <si>
    <t>RP23</t>
  </si>
  <si>
    <t>DN2</t>
  </si>
  <si>
    <t>CT-DN2</t>
  </si>
  <si>
    <t>RMN2</t>
  </si>
  <si>
    <t>RPN2</t>
  </si>
  <si>
    <t>已还</t>
  </si>
  <si>
    <t>未还</t>
  </si>
  <si>
    <t>已到期</t>
  </si>
  <si>
    <t>在贷还款计划</t>
  </si>
  <si>
    <t>max(RT11-D11,CT-D12,CT-DN1,RT21-D21,CT-D22,CT-D23,CT-DN2)</t>
  </si>
  <si>
    <t>逾期天数大于0</t>
  </si>
  <si>
    <t>如果逾期RT11-D11 &gt; CT-D12,则RP11,否则RP12</t>
  </si>
  <si>
    <t>逾期本金principal</t>
  </si>
  <si>
    <t>(RMN1+RM23+RMN2 + RM12 ) / 4</t>
  </si>
  <si>
    <t>max(RM12,RMN1,RM23,RMN2)</t>
  </si>
  <si>
    <t>min(RM12,RMN1,RM23,RMN2)</t>
  </si>
  <si>
    <t>RM12+RMN1+RM23+RMN2</t>
  </si>
  <si>
    <t>(RM12+RMN1+RM23+RMN2)/(RM11+RM12+RMN1+RM21+RM22+RM23+RMN2)</t>
  </si>
  <si>
    <t>所有在贷订单</t>
  </si>
  <si>
    <t>(RPN1+RP23+RPN2 + RP12 ) / 4</t>
  </si>
  <si>
    <t>max(RP12,RPN1,RP23,RPN2)</t>
  </si>
  <si>
    <t>min(RP12,RPN1,RP23,RPN2)</t>
  </si>
  <si>
    <t>RP12+RPN1+RP23+RPN2</t>
  </si>
  <si>
    <t>(RP12+RPN1+RP23+RPN2)/(M1+M2)</t>
  </si>
  <si>
    <t>最近一次的还款距今的天数</t>
  </si>
  <si>
    <t>CT-MIN(RT11,RT21,RT22)</t>
  </si>
  <si>
    <t>在贷逾期0天的占比</t>
  </si>
  <si>
    <t>( IF(RT11-D11 &gt; 0,1,0)+IF(CT-D12&gt; 0,1,0)+IF(CT-DN1&gt;0,1,0)+IF(RT21-D21 &gt; 0,1,0) +IF(CT-D22 &gt; 0,1,0) +IF(CT-D23 &gt; 0,1,0) +IF(CT-DN2 &gt; 0,1,0) ) / (
IF(CT-D11 &gt; 0,1,0)+IF(CT-D12&gt; 0,1,0)+IF(CT-DN1&gt;0,1,0)+IF(CT-D21 &gt; 0,1,0) +IF(CT-D22 &gt; 0,1,0) +IF(CT-D23 &gt; 0,1,0) +IF(CT-DN2 &gt; 0,1,0)  
)</t>
  </si>
  <si>
    <t>逾期天数大于0个数/已到期的期数</t>
  </si>
  <si>
    <t>在贷逾期5天的占比</t>
  </si>
  <si>
    <t>( IF(RT11-D11 &gt;= 5,1,0)+IF(CT-D12&gt;= 5,1,0)+IF(CT-DN1&gt;=5,1,0)+IF(RT21-D21 &gt;= 5,1,0) +IF(CT-D22 &gt;= 5,1,0) +IF(CT-D23 &gt;= 5,1,0) +IF(CT-DN2 &gt;= 5,1,0) ) / (
IF(CT-D11 &gt; 0,1,0)+IF(CT-D12&gt; 0,1,0)+IF(CT-DN1&gt;0,1,0)+IF(CT-D21 &gt; 0,1,0) +IF(CT-D22 &gt; 0,1,0) +IF(CT-D23 &gt; 0,1,0) +IF(CT-DN2 &gt; 0,1,0)  
)</t>
  </si>
  <si>
    <t xml:space="preserve">if(max(RT11-D11,CT-D12,CT-DN1) &gt; 0,1,0) + IF(max(RT21-D21,CT-D22,CT-D23,CT-DN2) &gt; 0 ,1,0 ) </t>
  </si>
  <si>
    <t>(if(max(RT11-D11,CT-D12,CT-DN1) &gt; 0,1,0) + IF(max(RT21-D21,CT-D22,CT-D23,CT-DN2) &gt; 0 ,1,0 ) ) / 2</t>
  </si>
  <si>
    <t>申请状态 0-发起申请风控审核中 1-风控审核拒绝 2-风控审核通过</t>
  </si>
  <si>
    <t>没有在贷为0</t>
  </si>
  <si>
    <t>需求字段名</t>
  </si>
  <si>
    <t>字段含义</t>
  </si>
  <si>
    <t>current_uncompleted_term_nums</t>
  </si>
  <si>
    <t>uncompleted_loan_max_term_nums</t>
  </si>
  <si>
    <t>已用在贷订单已结清期数占比替换</t>
  </si>
  <si>
    <t>current_loan_term_rate</t>
    <phoneticPr fontId="5" type="noConversion"/>
  </si>
  <si>
    <t>current_uncomleted_term_max_duedays</t>
  </si>
  <si>
    <t>current_uncomleted_term_max_duepp</t>
  </si>
  <si>
    <t>current_uncompleted_term_repay_info#maxRepay</t>
  </si>
  <si>
    <t>current_uncompleted_term_repay_rate</t>
  </si>
  <si>
    <t>current_uncompleted_term_principal_info#avgPrincipal</t>
  </si>
  <si>
    <t>current_uncompleted_term_principal_info#maxPrincipal</t>
  </si>
  <si>
    <t>current_uncompleted_term_principal_info#minPrincipal</t>
  </si>
  <si>
    <t>current_uncompleted_term_principal_info#sumPrincipal</t>
  </si>
  <si>
    <t>current_uncompleted_term_principal_rate</t>
  </si>
  <si>
    <t>diff_apply_to_uncompleted_term_last_repay_days</t>
  </si>
  <si>
    <t>current_uncompleted_due_rate_info#over0DuedaysRate</t>
  </si>
  <si>
    <t>current_loan_apply_info#refuseCnt</t>
  </si>
  <si>
    <t>current_loan_apply_info#applyCnt</t>
  </si>
  <si>
    <t>current_loan_apply_info#refuseRate</t>
  </si>
  <si>
    <t>是否测试</t>
    <rPh sb="0" eb="2">
      <t>shi'f</t>
    </rPh>
    <phoneticPr fontId="2" type="noConversion"/>
  </si>
  <si>
    <t>current_loan_0duedays_rate</t>
    <phoneticPr fontId="2" type="noConversion"/>
  </si>
  <si>
    <t>已放款未到期的订单中，分子是到期期数的，逾期&gt;0天的期数个数 分母是 到期期数的个数</t>
    <phoneticPr fontId="2" type="noConversion"/>
  </si>
  <si>
    <t>current_loan_5duedays_rate</t>
    <phoneticPr fontId="2" type="noConversion"/>
  </si>
  <si>
    <t>current_uncompleted_due_rate_info#over5DuedaysRate</t>
    <phoneticPr fontId="2" type="noConversion"/>
  </si>
  <si>
    <t>uncompleted_loan_contain_overdue_nums</t>
    <phoneticPr fontId="2" type="noConversion"/>
  </si>
  <si>
    <t>current_loan_orderdue_nums</t>
    <phoneticPr fontId="2" type="noConversion"/>
  </si>
  <si>
    <t>current_loan_max_duepp</t>
    <phoneticPr fontId="2" type="noConversion"/>
  </si>
  <si>
    <t>current_loan_avg_repaypp</t>
    <phoneticPr fontId="2" type="noConversion"/>
  </si>
  <si>
    <t>在贷应还总本金/在贷期数个数</t>
    <phoneticPr fontId="2" type="noConversion"/>
  </si>
  <si>
    <t>current_loan_max_repaypp</t>
    <phoneticPr fontId="2" type="noConversion"/>
  </si>
  <si>
    <t>在贷订单逾期订单数</t>
    <phoneticPr fontId="2" type="noConversion"/>
  </si>
  <si>
    <t>uncompleted_loan_contain_overdue_rate</t>
    <phoneticPr fontId="2" type="noConversion"/>
  </si>
  <si>
    <t>在贷订单逾期订单占比</t>
    <phoneticPr fontId="2" type="noConversion"/>
  </si>
  <si>
    <t>current_loan_order_nums</t>
    <phoneticPr fontId="2" type="noConversion"/>
  </si>
  <si>
    <t>diff_apply_to_uncompleted_term_last_due_days</t>
    <phoneticPr fontId="2" type="noConversion"/>
  </si>
  <si>
    <t>已放款未到期的订单中，还款发生逾期的订单数</t>
    <phoneticPr fontId="2" type="noConversion"/>
  </si>
  <si>
    <t>测试结果</t>
    <rPh sb="0" eb="4">
      <t>ce's</t>
    </rPh>
    <phoneticPr fontId="2" type="noConversion"/>
  </si>
  <si>
    <t>通过</t>
    <rPh sb="0" eb="2">
      <t>tong'g</t>
    </rPh>
    <phoneticPr fontId="2" type="noConversion"/>
  </si>
  <si>
    <t>测试数据总量</t>
    <rPh sb="0" eb="2">
      <t>ce's</t>
    </rPh>
    <phoneticPr fontId="2" type="noConversion"/>
  </si>
  <si>
    <t>18年1月-19年1月，每天抽取100用户的订单</t>
    <rPh sb="0" eb="1">
      <t>nian</t>
    </rPh>
    <phoneticPr fontId="2" type="noConversion"/>
  </si>
  <si>
    <t>不参与测试</t>
    <rPh sb="0" eb="5">
      <t>wei'ce's</t>
    </rPh>
    <phoneticPr fontId="2" type="noConversion"/>
  </si>
  <si>
    <t>current_uncompleted_term_repay_info#minRepay</t>
    <phoneticPr fontId="2" type="noConversion"/>
  </si>
  <si>
    <t>current_uncompleted_term_repay_info#sumRepay</t>
    <phoneticPr fontId="2" type="noConversion"/>
  </si>
  <si>
    <t>current_uncompleted_term_repay_info#avgRepay</t>
    <phoneticPr fontId="2" type="noConversion"/>
  </si>
  <si>
    <t>特征平台特征字段名称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</si>
</sst>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2"/>
      <color theme="1"/>
      <name val="等线"/>
      <charset val="134"/>
      <scheme val="minor"/>
    </font>
    <font>
      <sz val="12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2"/>
      <color rgb="FF000000"/>
      <name val="Menlo"/>
      <family val="2"/>
    </font>
    <font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49" fontId="0" fillId="0" borderId="0" xfId="0" applyNumberFormat="1">
      <alignment vertical="center"/>
    </xf>
    <xf numFmtId="58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zoomScale="132" zoomScaleNormal="132" workbookViewId="0">
      <selection activeCell="A25" sqref="A25"/>
    </sheetView>
  </sheetViews>
  <sheetFormatPr baseColWidth="10" defaultColWidth="9" defaultRowHeight="16"/>
  <cols>
    <col min="1" max="1" width="25.33203125" customWidth="1"/>
    <col min="2" max="2" width="10.6640625" customWidth="1"/>
    <col min="3" max="3" width="25.5" customWidth="1"/>
    <col min="4" max="4" width="10.33203125" customWidth="1"/>
    <col min="5" max="5" width="25.5" customWidth="1"/>
    <col min="6" max="6" width="80.1640625" customWidth="1"/>
    <col min="7" max="7" width="14.5" customWidth="1"/>
    <col min="8" max="8" width="23.5" customWidth="1"/>
    <col min="9" max="9" width="10.1640625" customWidth="1"/>
    <col min="10" max="10" width="11.5" customWidth="1"/>
  </cols>
  <sheetData>
    <row r="1" spans="1:10">
      <c r="A1" s="6" t="s">
        <v>0</v>
      </c>
      <c r="B1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t="s">
        <v>9</v>
      </c>
    </row>
    <row r="2" spans="1:10">
      <c r="A2" t="s">
        <v>10</v>
      </c>
      <c r="B2" t="s">
        <v>11</v>
      </c>
      <c r="C2" t="s">
        <v>12</v>
      </c>
      <c r="D2" t="s">
        <v>13</v>
      </c>
      <c r="E2" t="s">
        <v>12</v>
      </c>
      <c r="F2" t="s">
        <v>14</v>
      </c>
      <c r="H2" t="s">
        <v>15</v>
      </c>
      <c r="I2" t="s">
        <v>16</v>
      </c>
      <c r="J2" s="9"/>
    </row>
    <row r="3" spans="1:10">
      <c r="A3" t="s">
        <v>17</v>
      </c>
      <c r="B3" t="s">
        <v>11</v>
      </c>
      <c r="C3" t="s">
        <v>18</v>
      </c>
      <c r="D3" t="s">
        <v>13</v>
      </c>
      <c r="E3" t="s">
        <v>18</v>
      </c>
      <c r="F3" t="s">
        <v>19</v>
      </c>
      <c r="H3" t="s">
        <v>20</v>
      </c>
      <c r="I3" t="s">
        <v>16</v>
      </c>
      <c r="J3" s="9"/>
    </row>
    <row r="4" spans="1:10">
      <c r="A4" t="s">
        <v>21</v>
      </c>
      <c r="B4" t="s">
        <v>11</v>
      </c>
      <c r="C4" t="s">
        <v>22</v>
      </c>
      <c r="D4" t="s">
        <v>13</v>
      </c>
      <c r="E4" t="s">
        <v>22</v>
      </c>
      <c r="F4" t="s">
        <v>23</v>
      </c>
      <c r="H4" t="s">
        <v>20</v>
      </c>
      <c r="I4" t="s">
        <v>16</v>
      </c>
      <c r="J4" s="9"/>
    </row>
    <row r="5" spans="1:10">
      <c r="A5" t="s">
        <v>24</v>
      </c>
      <c r="B5" t="s">
        <v>11</v>
      </c>
      <c r="C5" t="s">
        <v>25</v>
      </c>
      <c r="D5" t="s">
        <v>13</v>
      </c>
      <c r="E5" t="s">
        <v>25</v>
      </c>
      <c r="F5" t="s">
        <v>26</v>
      </c>
      <c r="H5" t="s">
        <v>15</v>
      </c>
      <c r="I5" t="s">
        <v>16</v>
      </c>
      <c r="J5" s="9"/>
    </row>
    <row r="6" spans="1:10">
      <c r="A6" t="s">
        <v>27</v>
      </c>
      <c r="B6" t="s">
        <v>11</v>
      </c>
      <c r="C6" t="s">
        <v>28</v>
      </c>
      <c r="D6" t="s">
        <v>13</v>
      </c>
      <c r="E6" t="s">
        <v>28</v>
      </c>
      <c r="F6" t="s">
        <v>29</v>
      </c>
      <c r="H6" t="s">
        <v>15</v>
      </c>
      <c r="I6" t="s">
        <v>16</v>
      </c>
      <c r="J6" s="9"/>
    </row>
    <row r="7" spans="1:10">
      <c r="A7" t="s">
        <v>30</v>
      </c>
      <c r="B7" t="s">
        <v>11</v>
      </c>
      <c r="C7" t="s">
        <v>31</v>
      </c>
      <c r="D7" t="s">
        <v>13</v>
      </c>
      <c r="E7" t="s">
        <v>31</v>
      </c>
      <c r="F7" t="s">
        <v>32</v>
      </c>
      <c r="H7" t="s">
        <v>15</v>
      </c>
      <c r="I7" t="s">
        <v>16</v>
      </c>
      <c r="J7" s="9"/>
    </row>
    <row r="8" spans="1:10">
      <c r="A8" t="s">
        <v>33</v>
      </c>
      <c r="B8" t="s">
        <v>11</v>
      </c>
      <c r="C8" t="s">
        <v>34</v>
      </c>
      <c r="D8" t="s">
        <v>13</v>
      </c>
      <c r="E8" t="s">
        <v>34</v>
      </c>
      <c r="F8" t="s">
        <v>35</v>
      </c>
      <c r="H8" t="s">
        <v>20</v>
      </c>
      <c r="I8" t="s">
        <v>16</v>
      </c>
      <c r="J8" s="9"/>
    </row>
    <row r="9" spans="1:10">
      <c r="A9" t="s">
        <v>36</v>
      </c>
      <c r="B9" t="s">
        <v>11</v>
      </c>
      <c r="C9" t="s">
        <v>37</v>
      </c>
      <c r="D9" t="s">
        <v>13</v>
      </c>
      <c r="E9" t="s">
        <v>37</v>
      </c>
      <c r="F9" s="13" t="s">
        <v>200</v>
      </c>
      <c r="H9" t="s">
        <v>20</v>
      </c>
      <c r="I9" t="s">
        <v>16</v>
      </c>
      <c r="J9" s="9"/>
    </row>
    <row r="10" spans="1:10">
      <c r="A10" t="s">
        <v>38</v>
      </c>
      <c r="B10" t="s">
        <v>11</v>
      </c>
      <c r="C10" t="s">
        <v>39</v>
      </c>
      <c r="D10" t="s">
        <v>13</v>
      </c>
      <c r="E10" t="s">
        <v>39</v>
      </c>
      <c r="F10" t="s">
        <v>40</v>
      </c>
      <c r="H10" t="s">
        <v>15</v>
      </c>
      <c r="I10" t="s">
        <v>16</v>
      </c>
      <c r="J10" s="9"/>
    </row>
    <row r="11" spans="1:10">
      <c r="A11" t="s">
        <v>41</v>
      </c>
      <c r="B11" t="s">
        <v>11</v>
      </c>
      <c r="C11" t="s">
        <v>42</v>
      </c>
      <c r="D11" t="s">
        <v>13</v>
      </c>
      <c r="E11" t="s">
        <v>42</v>
      </c>
      <c r="F11" t="s">
        <v>43</v>
      </c>
      <c r="H11" t="s">
        <v>15</v>
      </c>
      <c r="I11" t="s">
        <v>16</v>
      </c>
      <c r="J11" s="9"/>
    </row>
    <row r="12" spans="1:10">
      <c r="A12" t="s">
        <v>44</v>
      </c>
      <c r="B12" t="s">
        <v>11</v>
      </c>
      <c r="C12" t="s">
        <v>45</v>
      </c>
      <c r="D12" t="s">
        <v>13</v>
      </c>
      <c r="E12" t="s">
        <v>45</v>
      </c>
      <c r="F12" t="s">
        <v>46</v>
      </c>
      <c r="H12" t="s">
        <v>15</v>
      </c>
      <c r="I12" t="s">
        <v>16</v>
      </c>
      <c r="J12" s="9"/>
    </row>
    <row r="13" spans="1:10">
      <c r="A13" t="s">
        <v>47</v>
      </c>
      <c r="B13" t="s">
        <v>11</v>
      </c>
      <c r="C13" t="s">
        <v>48</v>
      </c>
      <c r="D13" t="s">
        <v>13</v>
      </c>
      <c r="E13" t="s">
        <v>48</v>
      </c>
      <c r="F13" t="s">
        <v>49</v>
      </c>
      <c r="H13" t="s">
        <v>20</v>
      </c>
      <c r="I13" t="s">
        <v>16</v>
      </c>
      <c r="J13" s="9"/>
    </row>
    <row r="14" spans="1:10">
      <c r="A14" t="s">
        <v>50</v>
      </c>
      <c r="B14" t="s">
        <v>11</v>
      </c>
      <c r="C14" t="s">
        <v>51</v>
      </c>
      <c r="D14" t="s">
        <v>13</v>
      </c>
      <c r="E14" t="s">
        <v>51</v>
      </c>
      <c r="F14" t="s">
        <v>52</v>
      </c>
      <c r="H14" t="s">
        <v>15</v>
      </c>
      <c r="I14" t="s">
        <v>16</v>
      </c>
      <c r="J14" s="9"/>
    </row>
    <row r="15" spans="1:10">
      <c r="A15" t="s">
        <v>53</v>
      </c>
      <c r="B15" t="s">
        <v>11</v>
      </c>
      <c r="C15" t="s">
        <v>54</v>
      </c>
      <c r="D15" t="s">
        <v>13</v>
      </c>
      <c r="E15" t="s">
        <v>54</v>
      </c>
      <c r="F15" t="s">
        <v>55</v>
      </c>
      <c r="H15" t="s">
        <v>15</v>
      </c>
      <c r="I15" t="s">
        <v>16</v>
      </c>
      <c r="J15" s="9"/>
    </row>
    <row r="16" spans="1:10">
      <c r="A16" t="s">
        <v>56</v>
      </c>
      <c r="B16" t="s">
        <v>11</v>
      </c>
      <c r="C16" t="s">
        <v>57</v>
      </c>
      <c r="D16" t="s">
        <v>13</v>
      </c>
      <c r="E16" t="s">
        <v>57</v>
      </c>
      <c r="F16" t="s">
        <v>58</v>
      </c>
      <c r="H16" t="s">
        <v>15</v>
      </c>
      <c r="I16" t="s">
        <v>16</v>
      </c>
      <c r="J16" s="9"/>
    </row>
    <row r="17" spans="1:10">
      <c r="A17" t="s">
        <v>59</v>
      </c>
      <c r="B17" t="s">
        <v>11</v>
      </c>
      <c r="C17" t="s">
        <v>60</v>
      </c>
      <c r="D17" t="s">
        <v>13</v>
      </c>
      <c r="E17" t="s">
        <v>60</v>
      </c>
      <c r="F17" t="s">
        <v>61</v>
      </c>
      <c r="H17" t="s">
        <v>15</v>
      </c>
      <c r="I17" t="s">
        <v>16</v>
      </c>
      <c r="J17" s="9"/>
    </row>
    <row r="18" spans="1:10">
      <c r="A18" t="s">
        <v>62</v>
      </c>
      <c r="B18" t="s">
        <v>11</v>
      </c>
      <c r="C18" t="s">
        <v>63</v>
      </c>
      <c r="D18" t="s">
        <v>13</v>
      </c>
      <c r="E18" t="s">
        <v>63</v>
      </c>
      <c r="F18" t="s">
        <v>64</v>
      </c>
      <c r="H18" t="s">
        <v>15</v>
      </c>
      <c r="I18" t="s">
        <v>16</v>
      </c>
      <c r="J18" s="9"/>
    </row>
    <row r="19" spans="1:10">
      <c r="A19" t="s">
        <v>65</v>
      </c>
      <c r="B19" t="s">
        <v>11</v>
      </c>
      <c r="C19" t="s">
        <v>66</v>
      </c>
      <c r="D19" t="s">
        <v>13</v>
      </c>
      <c r="E19" t="s">
        <v>67</v>
      </c>
      <c r="F19" t="s">
        <v>68</v>
      </c>
      <c r="H19" t="s">
        <v>69</v>
      </c>
      <c r="I19" t="s">
        <v>16</v>
      </c>
      <c r="J19" s="9"/>
    </row>
    <row r="20" spans="1:10">
      <c r="A20" t="s">
        <v>70</v>
      </c>
      <c r="B20" t="s">
        <v>11</v>
      </c>
      <c r="C20" t="s">
        <v>71</v>
      </c>
      <c r="D20" t="s">
        <v>13</v>
      </c>
      <c r="E20" t="s">
        <v>71</v>
      </c>
      <c r="F20" s="13" t="s">
        <v>193</v>
      </c>
      <c r="H20" t="s">
        <v>20</v>
      </c>
      <c r="I20" t="s">
        <v>16</v>
      </c>
      <c r="J20" s="9"/>
    </row>
    <row r="21" spans="1:10">
      <c r="A21" t="s">
        <v>72</v>
      </c>
      <c r="B21" t="s">
        <v>11</v>
      </c>
      <c r="C21" t="s">
        <v>73</v>
      </c>
      <c r="D21" t="s">
        <v>13</v>
      </c>
      <c r="E21" t="s">
        <v>73</v>
      </c>
      <c r="F21" t="s">
        <v>74</v>
      </c>
      <c r="H21" t="s">
        <v>20</v>
      </c>
      <c r="I21" t="s">
        <v>16</v>
      </c>
      <c r="J21" s="9"/>
    </row>
    <row r="22" spans="1:10">
      <c r="A22" t="s">
        <v>75</v>
      </c>
      <c r="B22" t="s">
        <v>11</v>
      </c>
      <c r="C22" t="s">
        <v>76</v>
      </c>
      <c r="D22" t="s">
        <v>13</v>
      </c>
      <c r="E22" t="s">
        <v>76</v>
      </c>
      <c r="F22" t="s">
        <v>77</v>
      </c>
      <c r="H22" t="s">
        <v>15</v>
      </c>
      <c r="I22" t="s">
        <v>16</v>
      </c>
      <c r="J22" s="9"/>
    </row>
    <row r="23" spans="1:10">
      <c r="A23" t="s">
        <v>78</v>
      </c>
      <c r="B23" t="s">
        <v>11</v>
      </c>
      <c r="C23" t="s">
        <v>79</v>
      </c>
      <c r="D23" t="s">
        <v>13</v>
      </c>
      <c r="E23" t="s">
        <v>79</v>
      </c>
      <c r="F23" t="s">
        <v>80</v>
      </c>
      <c r="H23" t="s">
        <v>15</v>
      </c>
      <c r="I23" t="s">
        <v>16</v>
      </c>
      <c r="J23" s="9"/>
    </row>
    <row r="24" spans="1:10">
      <c r="A24" t="s">
        <v>81</v>
      </c>
      <c r="B24" t="s">
        <v>11</v>
      </c>
      <c r="C24" t="s">
        <v>82</v>
      </c>
      <c r="D24" t="s">
        <v>13</v>
      </c>
      <c r="E24" t="s">
        <v>82</v>
      </c>
      <c r="F24" t="s">
        <v>83</v>
      </c>
      <c r="H24" t="s">
        <v>20</v>
      </c>
      <c r="I24" t="s">
        <v>16</v>
      </c>
      <c r="J24" s="9"/>
    </row>
    <row r="25" spans="1:10">
      <c r="A25" s="13" t="s">
        <v>197</v>
      </c>
      <c r="B25" t="s">
        <v>11</v>
      </c>
      <c r="C25" t="s">
        <v>85</v>
      </c>
      <c r="D25" t="s">
        <v>13</v>
      </c>
      <c r="E25" t="s">
        <v>85</v>
      </c>
      <c r="F25" s="13" t="s">
        <v>207</v>
      </c>
      <c r="H25" t="s">
        <v>15</v>
      </c>
      <c r="I25" t="s">
        <v>16</v>
      </c>
      <c r="J25" s="9"/>
    </row>
    <row r="26" spans="1:10">
      <c r="A26" t="s">
        <v>86</v>
      </c>
      <c r="B26" t="s">
        <v>11</v>
      </c>
      <c r="C26" t="s">
        <v>87</v>
      </c>
      <c r="D26" t="s">
        <v>13</v>
      </c>
      <c r="E26" t="s">
        <v>87</v>
      </c>
      <c r="F26" t="s">
        <v>88</v>
      </c>
      <c r="H26" t="s">
        <v>20</v>
      </c>
      <c r="I26" t="s">
        <v>16</v>
      </c>
      <c r="J26" s="9"/>
    </row>
    <row r="27" spans="1:10">
      <c r="J27" s="9"/>
    </row>
    <row r="28" spans="1:10">
      <c r="J28" s="9"/>
    </row>
    <row r="29" spans="1:10">
      <c r="J29" s="9"/>
    </row>
    <row r="30" spans="1:10">
      <c r="J30" s="9"/>
    </row>
    <row r="31" spans="1:10">
      <c r="J31" s="9"/>
    </row>
    <row r="32" spans="1:10">
      <c r="J32" s="9"/>
    </row>
    <row r="33" spans="10:10">
      <c r="J33" s="9"/>
    </row>
    <row r="34" spans="10:10">
      <c r="J34" s="9"/>
    </row>
    <row r="35" spans="10:10">
      <c r="J35" s="9"/>
    </row>
    <row r="36" spans="10:10">
      <c r="J36" s="9"/>
    </row>
    <row r="37" spans="10:10">
      <c r="J37" s="9"/>
    </row>
    <row r="38" spans="10:10">
      <c r="J38" s="9"/>
    </row>
    <row r="39" spans="10:10">
      <c r="J39" s="9"/>
    </row>
    <row r="40" spans="10:10">
      <c r="J40" s="9"/>
    </row>
    <row r="41" spans="10:10">
      <c r="J41" s="9"/>
    </row>
    <row r="42" spans="10:10">
      <c r="J42" s="9"/>
    </row>
    <row r="43" spans="10:10">
      <c r="J43" s="9"/>
    </row>
    <row r="44" spans="10:10">
      <c r="J44" s="9"/>
    </row>
    <row r="45" spans="10:10">
      <c r="J45" s="9"/>
    </row>
    <row r="46" spans="10:10">
      <c r="J46" s="9"/>
    </row>
    <row r="47" spans="10:10">
      <c r="J47" s="9"/>
    </row>
    <row r="48" spans="10:10">
      <c r="J48" s="9"/>
    </row>
    <row r="49" spans="10:10">
      <c r="J49" s="9"/>
    </row>
    <row r="50" spans="10:10">
      <c r="J50" s="9"/>
    </row>
    <row r="51" spans="10:10">
      <c r="J51" s="9"/>
    </row>
    <row r="52" spans="10:10">
      <c r="J52" s="9"/>
    </row>
    <row r="53" spans="10:10">
      <c r="J53" s="9"/>
    </row>
    <row r="54" spans="10:10">
      <c r="J54" s="9"/>
    </row>
    <row r="55" spans="10:10">
      <c r="J55" s="9"/>
    </row>
    <row r="56" spans="10:10">
      <c r="J56" s="9"/>
    </row>
    <row r="57" spans="10:10">
      <c r="J57" s="9"/>
    </row>
    <row r="58" spans="10:10">
      <c r="J58" s="9"/>
    </row>
    <row r="59" spans="10:10">
      <c r="J59" s="9"/>
    </row>
    <row r="60" spans="10:10">
      <c r="J60" s="9"/>
    </row>
    <row r="61" spans="10:10">
      <c r="J61" s="9"/>
    </row>
    <row r="62" spans="10:10">
      <c r="J62" s="9"/>
    </row>
    <row r="63" spans="10:10">
      <c r="J63" s="9"/>
    </row>
    <row r="64" spans="10:10">
      <c r="J64" s="9"/>
    </row>
    <row r="65" spans="10:10">
      <c r="J65" s="9"/>
    </row>
    <row r="66" spans="10:10">
      <c r="J66" s="9"/>
    </row>
    <row r="67" spans="10:10">
      <c r="J67" s="9"/>
    </row>
    <row r="68" spans="10:10">
      <c r="J68" s="9"/>
    </row>
    <row r="69" spans="10:10">
      <c r="J69" s="9"/>
    </row>
    <row r="70" spans="10:10">
      <c r="J70" s="9"/>
    </row>
  </sheetData>
  <phoneticPr fontId="2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21" zoomScale="115" zoomScaleNormal="115" workbookViewId="0">
      <selection activeCell="D46" sqref="D46"/>
    </sheetView>
  </sheetViews>
  <sheetFormatPr baseColWidth="10" defaultColWidth="9" defaultRowHeight="16"/>
  <cols>
    <col min="2" max="2" width="26.83203125" customWidth="1"/>
    <col min="4" max="4" width="26.33203125" customWidth="1"/>
    <col min="5" max="5" width="82" customWidth="1"/>
    <col min="6" max="6" width="13.33203125" customWidth="1"/>
    <col min="7" max="7" width="28" customWidth="1"/>
    <col min="9" max="9" width="20" customWidth="1"/>
    <col min="10" max="11" width="15.33203125" customWidth="1"/>
  </cols>
  <sheetData>
    <row r="1" spans="1:11">
      <c r="B1" s="1" t="s">
        <v>89</v>
      </c>
      <c r="C1" s="1" t="s">
        <v>90</v>
      </c>
      <c r="D1" s="1" t="s">
        <v>91</v>
      </c>
      <c r="E1" s="1" t="s">
        <v>92</v>
      </c>
      <c r="F1" s="1" t="s">
        <v>93</v>
      </c>
      <c r="G1" s="1" t="s">
        <v>94</v>
      </c>
      <c r="H1" s="1" t="s">
        <v>95</v>
      </c>
      <c r="I1" s="1" t="s">
        <v>96</v>
      </c>
      <c r="J1" s="1" t="s">
        <v>97</v>
      </c>
      <c r="K1" s="1" t="s">
        <v>98</v>
      </c>
    </row>
    <row r="2" spans="1:11">
      <c r="A2" t="s">
        <v>99</v>
      </c>
      <c r="B2" t="s">
        <v>100</v>
      </c>
      <c r="C2" t="s">
        <v>101</v>
      </c>
      <c r="D2" s="2">
        <v>1</v>
      </c>
      <c r="E2" t="s">
        <v>102</v>
      </c>
      <c r="F2">
        <v>0</v>
      </c>
      <c r="G2" t="s">
        <v>103</v>
      </c>
      <c r="H2" t="s">
        <v>104</v>
      </c>
      <c r="I2" t="s">
        <v>105</v>
      </c>
      <c r="J2" t="s">
        <v>106</v>
      </c>
      <c r="K2" t="s">
        <v>107</v>
      </c>
    </row>
    <row r="3" spans="1:11">
      <c r="D3" s="3">
        <v>2</v>
      </c>
      <c r="E3" t="s">
        <v>108</v>
      </c>
      <c r="F3">
        <v>1</v>
      </c>
      <c r="H3" t="s">
        <v>109</v>
      </c>
      <c r="I3" t="s">
        <v>110</v>
      </c>
      <c r="J3" t="s">
        <v>111</v>
      </c>
      <c r="K3" t="s">
        <v>112</v>
      </c>
    </row>
    <row r="4" spans="1:11">
      <c r="D4" s="4" t="s">
        <v>101</v>
      </c>
      <c r="E4" t="s">
        <v>113</v>
      </c>
      <c r="F4">
        <v>1</v>
      </c>
      <c r="H4" t="s">
        <v>114</v>
      </c>
      <c r="I4" t="s">
        <v>115</v>
      </c>
      <c r="J4" t="s">
        <v>116</v>
      </c>
      <c r="K4" t="s">
        <v>117</v>
      </c>
    </row>
    <row r="5" spans="1:11">
      <c r="F5">
        <f>SUM(F2:F4)</f>
        <v>2</v>
      </c>
    </row>
    <row r="7" spans="1:11">
      <c r="A7" t="s">
        <v>118</v>
      </c>
      <c r="B7" t="s">
        <v>119</v>
      </c>
      <c r="C7" t="s">
        <v>120</v>
      </c>
      <c r="D7" s="2">
        <v>1</v>
      </c>
      <c r="E7" t="s">
        <v>121</v>
      </c>
      <c r="F7">
        <v>0</v>
      </c>
      <c r="G7" t="s">
        <v>122</v>
      </c>
      <c r="H7" t="s">
        <v>123</v>
      </c>
      <c r="I7" t="s">
        <v>124</v>
      </c>
      <c r="J7" t="s">
        <v>125</v>
      </c>
      <c r="K7" t="s">
        <v>126</v>
      </c>
    </row>
    <row r="8" spans="1:11">
      <c r="D8" s="5">
        <v>2</v>
      </c>
      <c r="E8" t="s">
        <v>127</v>
      </c>
      <c r="F8">
        <v>0</v>
      </c>
      <c r="G8" t="s">
        <v>128</v>
      </c>
      <c r="H8" t="s">
        <v>129</v>
      </c>
      <c r="I8" t="s">
        <v>130</v>
      </c>
      <c r="J8" t="s">
        <v>131</v>
      </c>
      <c r="K8" t="s">
        <v>132</v>
      </c>
    </row>
    <row r="9" spans="1:11">
      <c r="D9" s="4">
        <v>3</v>
      </c>
      <c r="E9" t="s">
        <v>133</v>
      </c>
      <c r="F9">
        <v>1</v>
      </c>
      <c r="H9" t="s">
        <v>134</v>
      </c>
      <c r="I9" t="s">
        <v>135</v>
      </c>
      <c r="J9" t="s">
        <v>136</v>
      </c>
      <c r="K9" t="s">
        <v>117</v>
      </c>
    </row>
    <row r="10" spans="1:11">
      <c r="D10" s="4" t="s">
        <v>120</v>
      </c>
      <c r="E10" t="s">
        <v>137</v>
      </c>
      <c r="F10">
        <v>1</v>
      </c>
      <c r="H10" t="s">
        <v>138</v>
      </c>
      <c r="I10" t="s">
        <v>139</v>
      </c>
      <c r="J10" t="s">
        <v>140</v>
      </c>
      <c r="K10" t="s">
        <v>117</v>
      </c>
    </row>
    <row r="11" spans="1:11">
      <c r="F11">
        <f>SUM(F7:F10)</f>
        <v>2</v>
      </c>
    </row>
    <row r="12" spans="1:11">
      <c r="D12" t="s">
        <v>91</v>
      </c>
      <c r="I12" t="s">
        <v>96</v>
      </c>
      <c r="J12" t="s">
        <v>97</v>
      </c>
    </row>
    <row r="13" spans="1:11">
      <c r="B13" t="s">
        <v>117</v>
      </c>
      <c r="C13" t="s">
        <v>141</v>
      </c>
      <c r="D13" s="5">
        <v>1</v>
      </c>
      <c r="I13" t="str">
        <f>I8</f>
        <v>RM22</v>
      </c>
      <c r="J13" t="str">
        <f>CONCATENATE(J8)</f>
        <v>RP22</v>
      </c>
    </row>
    <row r="14" spans="1:11">
      <c r="C14" t="s">
        <v>142</v>
      </c>
      <c r="D14" s="4">
        <v>3</v>
      </c>
      <c r="I14" t="str">
        <f>CONCATENATE(I4,"+",I9,"+",I10)</f>
        <v>RMN1+RM23+RMN2</v>
      </c>
      <c r="J14" t="str">
        <f>CONCATENATE(J4,"+",J9,"+",J10)</f>
        <v>RPN1+RP23+RPN2</v>
      </c>
    </row>
    <row r="17" spans="2:10">
      <c r="B17" t="s">
        <v>143</v>
      </c>
      <c r="C17" t="s">
        <v>141</v>
      </c>
      <c r="D17" s="2">
        <v>2</v>
      </c>
      <c r="I17" t="str">
        <f>CONCATENATE(I2,"+",I7)</f>
        <v>RM11+RM21</v>
      </c>
      <c r="J17" t="str">
        <f>CONCATENATE(J2,"+",J7)</f>
        <v>RP11+RP21</v>
      </c>
    </row>
    <row r="18" spans="2:10">
      <c r="C18" t="s">
        <v>142</v>
      </c>
      <c r="D18" s="3">
        <v>1</v>
      </c>
      <c r="I18" t="str">
        <f>CONCATENATE(I3)</f>
        <v>RM12</v>
      </c>
      <c r="J18" t="str">
        <f>CONCATENATE(J3)</f>
        <v>RP12</v>
      </c>
    </row>
    <row r="21" spans="2:10">
      <c r="B21" s="6" t="s">
        <v>0</v>
      </c>
      <c r="D21" s="6" t="s">
        <v>2</v>
      </c>
    </row>
    <row r="22" spans="2:10">
      <c r="B22" t="s">
        <v>10</v>
      </c>
      <c r="D22" t="s">
        <v>12</v>
      </c>
      <c r="E22">
        <f>2</f>
        <v>2</v>
      </c>
      <c r="G22" t="s">
        <v>144</v>
      </c>
    </row>
    <row r="23" spans="2:10">
      <c r="B23" t="s">
        <v>50</v>
      </c>
      <c r="D23" t="s">
        <v>51</v>
      </c>
      <c r="E23">
        <f>D14+D18</f>
        <v>4</v>
      </c>
    </row>
    <row r="24" spans="2:10">
      <c r="B24" t="s">
        <v>53</v>
      </c>
      <c r="D24" t="s">
        <v>54</v>
      </c>
      <c r="E24">
        <f>IF(F5&gt;F11,F5,F11)</f>
        <v>2</v>
      </c>
    </row>
    <row r="25" spans="2:10">
      <c r="B25" t="s">
        <v>17</v>
      </c>
      <c r="D25" t="s">
        <v>18</v>
      </c>
      <c r="E25" t="str">
        <f>CONCATENATE(E23,"/","(",D10,"+",D4,")")</f>
        <v>4/(N2+N1)</v>
      </c>
    </row>
    <row r="26" spans="2:10">
      <c r="B26" t="s">
        <v>56</v>
      </c>
      <c r="D26" t="s">
        <v>57</v>
      </c>
      <c r="E26" t="s">
        <v>145</v>
      </c>
      <c r="J26" t="s">
        <v>146</v>
      </c>
    </row>
    <row r="27" spans="2:10">
      <c r="B27" t="s">
        <v>59</v>
      </c>
      <c r="D27" t="s">
        <v>60</v>
      </c>
      <c r="E27" t="s">
        <v>147</v>
      </c>
      <c r="J27" t="s">
        <v>148</v>
      </c>
    </row>
    <row r="30" spans="2:10">
      <c r="B30" t="s">
        <v>21</v>
      </c>
      <c r="D30" t="s">
        <v>22</v>
      </c>
      <c r="E30" t="s">
        <v>149</v>
      </c>
      <c r="F30" t="s">
        <v>144</v>
      </c>
    </row>
    <row r="31" spans="2:10">
      <c r="B31" t="s">
        <v>24</v>
      </c>
      <c r="D31" t="s">
        <v>25</v>
      </c>
      <c r="E31" t="s">
        <v>150</v>
      </c>
    </row>
    <row r="32" spans="2:10">
      <c r="B32" t="s">
        <v>27</v>
      </c>
      <c r="D32" t="s">
        <v>28</v>
      </c>
      <c r="E32" t="s">
        <v>151</v>
      </c>
    </row>
    <row r="33" spans="2:7">
      <c r="B33" t="s">
        <v>30</v>
      </c>
      <c r="D33" t="s">
        <v>31</v>
      </c>
      <c r="E33" t="s">
        <v>152</v>
      </c>
    </row>
    <row r="34" spans="2:7">
      <c r="B34" t="s">
        <v>33</v>
      </c>
      <c r="D34" t="s">
        <v>34</v>
      </c>
      <c r="E34" t="s">
        <v>153</v>
      </c>
      <c r="G34" t="s">
        <v>154</v>
      </c>
    </row>
    <row r="35" spans="2:7">
      <c r="B35" t="s">
        <v>36</v>
      </c>
      <c r="D35" t="s">
        <v>37</v>
      </c>
      <c r="E35" t="s">
        <v>155</v>
      </c>
      <c r="F35" t="s">
        <v>144</v>
      </c>
    </row>
    <row r="36" spans="2:7">
      <c r="B36" t="s">
        <v>38</v>
      </c>
      <c r="D36" t="s">
        <v>39</v>
      </c>
      <c r="E36" t="s">
        <v>156</v>
      </c>
      <c r="F36" t="s">
        <v>144</v>
      </c>
    </row>
    <row r="37" spans="2:7">
      <c r="B37" t="s">
        <v>41</v>
      </c>
      <c r="D37" t="s">
        <v>42</v>
      </c>
      <c r="E37" t="s">
        <v>157</v>
      </c>
      <c r="F37" t="s">
        <v>144</v>
      </c>
    </row>
    <row r="38" spans="2:7">
      <c r="B38" t="s">
        <v>44</v>
      </c>
      <c r="D38" t="s">
        <v>45</v>
      </c>
      <c r="E38" t="s">
        <v>158</v>
      </c>
      <c r="F38" t="s">
        <v>144</v>
      </c>
    </row>
    <row r="39" spans="2:7">
      <c r="B39" t="s">
        <v>47</v>
      </c>
      <c r="D39" t="s">
        <v>48</v>
      </c>
      <c r="E39" t="s">
        <v>159</v>
      </c>
      <c r="F39" t="s">
        <v>45</v>
      </c>
      <c r="G39" t="s">
        <v>144</v>
      </c>
    </row>
    <row r="40" spans="2:7">
      <c r="B40" t="s">
        <v>62</v>
      </c>
      <c r="D40" t="s">
        <v>63</v>
      </c>
      <c r="E40" t="s">
        <v>109</v>
      </c>
      <c r="F40" t="s">
        <v>154</v>
      </c>
    </row>
    <row r="41" spans="2:7">
      <c r="B41" t="s">
        <v>65</v>
      </c>
      <c r="D41" t="s">
        <v>160</v>
      </c>
      <c r="E41" t="s">
        <v>161</v>
      </c>
      <c r="F41" t="s">
        <v>154</v>
      </c>
    </row>
    <row r="43" spans="2:7" ht="16" customHeight="1">
      <c r="B43" t="s">
        <v>70</v>
      </c>
      <c r="D43" t="s">
        <v>162</v>
      </c>
      <c r="E43" s="7" t="s">
        <v>163</v>
      </c>
      <c r="F43" t="s">
        <v>154</v>
      </c>
      <c r="G43" t="s">
        <v>164</v>
      </c>
    </row>
    <row r="44" spans="2:7" ht="21" customHeight="1">
      <c r="B44" t="s">
        <v>72</v>
      </c>
      <c r="D44" t="s">
        <v>165</v>
      </c>
      <c r="E44" s="8" t="s">
        <v>166</v>
      </c>
    </row>
    <row r="45" spans="2:7" ht="21" customHeight="1">
      <c r="B45" t="s">
        <v>84</v>
      </c>
      <c r="D45" t="s">
        <v>85</v>
      </c>
      <c r="E45" s="8" t="s">
        <v>167</v>
      </c>
    </row>
    <row r="46" spans="2:7" ht="21" customHeight="1">
      <c r="B46" t="s">
        <v>86</v>
      </c>
      <c r="D46" t="s">
        <v>87</v>
      </c>
      <c r="E46" s="8" t="s">
        <v>168</v>
      </c>
    </row>
    <row r="47" spans="2:7" ht="21" customHeight="1">
      <c r="E47" s="8"/>
    </row>
    <row r="48" spans="2:7">
      <c r="B48" t="s">
        <v>75</v>
      </c>
      <c r="D48" t="s">
        <v>76</v>
      </c>
      <c r="E48" t="s">
        <v>169</v>
      </c>
      <c r="F48" t="s">
        <v>170</v>
      </c>
    </row>
    <row r="49" spans="2:6">
      <c r="B49" t="s">
        <v>78</v>
      </c>
      <c r="D49" t="s">
        <v>79</v>
      </c>
      <c r="F49" t="s">
        <v>170</v>
      </c>
    </row>
    <row r="50" spans="2:6">
      <c r="B50" t="s">
        <v>81</v>
      </c>
      <c r="D50" t="s">
        <v>82</v>
      </c>
      <c r="F50" t="s">
        <v>170</v>
      </c>
    </row>
  </sheetData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/>
  </sheetViews>
  <sheetFormatPr baseColWidth="10" defaultRowHeight="16"/>
  <cols>
    <col min="1" max="1" width="64.5" customWidth="1"/>
    <col min="2" max="2" width="37.33203125" customWidth="1"/>
    <col min="3" max="3" width="32.6640625" customWidth="1"/>
    <col min="6" max="6" width="40.83203125" customWidth="1"/>
  </cols>
  <sheetData>
    <row r="1" spans="1:6">
      <c r="A1" s="13" t="s">
        <v>216</v>
      </c>
      <c r="B1" t="s">
        <v>171</v>
      </c>
      <c r="C1" t="s">
        <v>172</v>
      </c>
      <c r="D1" s="13" t="s">
        <v>191</v>
      </c>
      <c r="E1" s="13" t="s">
        <v>208</v>
      </c>
      <c r="F1" s="13" t="s">
        <v>210</v>
      </c>
    </row>
    <row r="2" spans="1:6">
      <c r="A2" s="10" t="s">
        <v>10</v>
      </c>
      <c r="B2" s="14" t="s">
        <v>205</v>
      </c>
      <c r="C2" s="11" t="s">
        <v>12</v>
      </c>
      <c r="D2">
        <v>1</v>
      </c>
      <c r="E2" s="13" t="s">
        <v>209</v>
      </c>
      <c r="F2" s="13" t="s">
        <v>211</v>
      </c>
    </row>
    <row r="3" spans="1:6">
      <c r="A3" s="10" t="s">
        <v>173</v>
      </c>
      <c r="B3" s="11" t="s">
        <v>50</v>
      </c>
      <c r="C3" s="11" t="s">
        <v>51</v>
      </c>
      <c r="D3">
        <v>1</v>
      </c>
      <c r="E3" s="13" t="s">
        <v>209</v>
      </c>
      <c r="F3" s="13" t="s">
        <v>211</v>
      </c>
    </row>
    <row r="4" spans="1:6">
      <c r="A4" s="10" t="s">
        <v>174</v>
      </c>
      <c r="B4" s="11" t="s">
        <v>53</v>
      </c>
      <c r="C4" s="11" t="s">
        <v>54</v>
      </c>
      <c r="D4">
        <v>1</v>
      </c>
      <c r="E4" s="13" t="s">
        <v>209</v>
      </c>
      <c r="F4" s="13" t="s">
        <v>211</v>
      </c>
    </row>
    <row r="5" spans="1:6">
      <c r="A5" s="11" t="s">
        <v>175</v>
      </c>
      <c r="B5" s="12" t="s">
        <v>176</v>
      </c>
      <c r="C5" s="11" t="s">
        <v>18</v>
      </c>
      <c r="D5">
        <v>0</v>
      </c>
      <c r="E5" s="13" t="s">
        <v>212</v>
      </c>
    </row>
    <row r="6" spans="1:6">
      <c r="A6" s="10" t="s">
        <v>177</v>
      </c>
      <c r="B6" s="11" t="s">
        <v>56</v>
      </c>
      <c r="C6" s="11" t="s">
        <v>57</v>
      </c>
      <c r="D6">
        <v>1</v>
      </c>
      <c r="E6" s="13" t="s">
        <v>209</v>
      </c>
      <c r="F6" s="13" t="s">
        <v>211</v>
      </c>
    </row>
    <row r="7" spans="1:6">
      <c r="A7" s="10" t="s">
        <v>178</v>
      </c>
      <c r="B7" s="14" t="s">
        <v>198</v>
      </c>
      <c r="C7" s="11" t="s">
        <v>60</v>
      </c>
      <c r="D7">
        <v>1</v>
      </c>
      <c r="E7" s="13" t="s">
        <v>209</v>
      </c>
      <c r="F7" s="13" t="s">
        <v>211</v>
      </c>
    </row>
    <row r="8" spans="1:6">
      <c r="A8" s="10" t="s">
        <v>215</v>
      </c>
      <c r="B8" s="11" t="s">
        <v>21</v>
      </c>
      <c r="C8" s="11" t="s">
        <v>22</v>
      </c>
      <c r="D8">
        <v>1</v>
      </c>
      <c r="E8" s="13" t="s">
        <v>209</v>
      </c>
      <c r="F8" s="13" t="s">
        <v>211</v>
      </c>
    </row>
    <row r="9" spans="1:6">
      <c r="A9" s="10" t="s">
        <v>179</v>
      </c>
      <c r="B9" s="11" t="s">
        <v>24</v>
      </c>
      <c r="C9" s="11" t="s">
        <v>25</v>
      </c>
      <c r="D9">
        <v>1</v>
      </c>
      <c r="E9" s="13" t="s">
        <v>209</v>
      </c>
      <c r="F9" s="13" t="s">
        <v>211</v>
      </c>
    </row>
    <row r="10" spans="1:6">
      <c r="A10" s="10" t="s">
        <v>213</v>
      </c>
      <c r="B10" s="11" t="s">
        <v>27</v>
      </c>
      <c r="C10" s="11" t="s">
        <v>28</v>
      </c>
      <c r="D10">
        <v>1</v>
      </c>
      <c r="E10" s="13" t="s">
        <v>209</v>
      </c>
      <c r="F10" s="13" t="s">
        <v>211</v>
      </c>
    </row>
    <row r="11" spans="1:6">
      <c r="A11" s="10" t="s">
        <v>214</v>
      </c>
      <c r="B11" s="11" t="s">
        <v>30</v>
      </c>
      <c r="C11" s="11" t="s">
        <v>31</v>
      </c>
      <c r="D11">
        <v>1</v>
      </c>
      <c r="E11" s="13" t="s">
        <v>209</v>
      </c>
      <c r="F11" s="13" t="s">
        <v>211</v>
      </c>
    </row>
    <row r="12" spans="1:6">
      <c r="A12" s="10" t="s">
        <v>180</v>
      </c>
      <c r="B12" s="11" t="s">
        <v>33</v>
      </c>
      <c r="C12" s="11" t="s">
        <v>34</v>
      </c>
      <c r="D12">
        <v>1</v>
      </c>
      <c r="E12" s="13" t="s">
        <v>209</v>
      </c>
      <c r="F12" s="13" t="s">
        <v>211</v>
      </c>
    </row>
    <row r="13" spans="1:6">
      <c r="A13" s="10" t="s">
        <v>181</v>
      </c>
      <c r="B13" s="14" t="s">
        <v>199</v>
      </c>
      <c r="C13" s="11" t="s">
        <v>37</v>
      </c>
      <c r="D13">
        <v>1</v>
      </c>
      <c r="E13" s="13" t="s">
        <v>209</v>
      </c>
      <c r="F13" s="13" t="s">
        <v>211</v>
      </c>
    </row>
    <row r="14" spans="1:6">
      <c r="A14" s="10" t="s">
        <v>182</v>
      </c>
      <c r="B14" s="14" t="s">
        <v>201</v>
      </c>
      <c r="C14" s="11" t="s">
        <v>39</v>
      </c>
      <c r="D14">
        <v>1</v>
      </c>
      <c r="E14" s="13" t="s">
        <v>209</v>
      </c>
      <c r="F14" s="13" t="s">
        <v>211</v>
      </c>
    </row>
    <row r="15" spans="1:6">
      <c r="A15" s="10" t="s">
        <v>183</v>
      </c>
      <c r="B15" s="11" t="s">
        <v>41</v>
      </c>
      <c r="C15" s="11" t="s">
        <v>42</v>
      </c>
      <c r="D15">
        <v>1</v>
      </c>
      <c r="E15" s="13" t="s">
        <v>209</v>
      </c>
      <c r="F15" s="13" t="s">
        <v>211</v>
      </c>
    </row>
    <row r="16" spans="1:6">
      <c r="A16" s="10" t="s">
        <v>184</v>
      </c>
      <c r="B16" s="11" t="s">
        <v>44</v>
      </c>
      <c r="C16" s="11" t="s">
        <v>45</v>
      </c>
      <c r="D16">
        <v>1</v>
      </c>
      <c r="E16" s="13" t="s">
        <v>209</v>
      </c>
      <c r="F16" s="13" t="s">
        <v>211</v>
      </c>
    </row>
    <row r="17" spans="1:6">
      <c r="A17" s="10" t="s">
        <v>185</v>
      </c>
      <c r="B17" s="11" t="s">
        <v>47</v>
      </c>
      <c r="C17" s="11" t="s">
        <v>48</v>
      </c>
      <c r="D17">
        <v>1</v>
      </c>
      <c r="E17" s="13" t="s">
        <v>209</v>
      </c>
      <c r="F17" s="13" t="s">
        <v>211</v>
      </c>
    </row>
    <row r="18" spans="1:6">
      <c r="A18" s="10" t="s">
        <v>206</v>
      </c>
      <c r="B18" s="11" t="s">
        <v>62</v>
      </c>
      <c r="C18" s="11" t="s">
        <v>63</v>
      </c>
      <c r="D18">
        <v>1</v>
      </c>
      <c r="E18" s="13" t="s">
        <v>209</v>
      </c>
      <c r="F18" s="13" t="s">
        <v>211</v>
      </c>
    </row>
    <row r="19" spans="1:6">
      <c r="A19" s="10" t="s">
        <v>186</v>
      </c>
      <c r="B19" s="11" t="s">
        <v>65</v>
      </c>
      <c r="C19" s="11" t="s">
        <v>160</v>
      </c>
      <c r="D19">
        <v>1</v>
      </c>
      <c r="E19" s="13" t="s">
        <v>209</v>
      </c>
      <c r="F19" s="13" t="s">
        <v>211</v>
      </c>
    </row>
    <row r="20" spans="1:6">
      <c r="A20" s="10" t="s">
        <v>187</v>
      </c>
      <c r="B20" s="14" t="s">
        <v>192</v>
      </c>
      <c r="C20" s="11" t="s">
        <v>162</v>
      </c>
      <c r="D20">
        <v>1</v>
      </c>
      <c r="E20" s="13" t="s">
        <v>209</v>
      </c>
      <c r="F20" s="13" t="s">
        <v>211</v>
      </c>
    </row>
    <row r="21" spans="1:6">
      <c r="A21" s="10" t="s">
        <v>195</v>
      </c>
      <c r="B21" s="14" t="s">
        <v>194</v>
      </c>
      <c r="C21" s="11" t="s">
        <v>165</v>
      </c>
      <c r="D21">
        <v>1</v>
      </c>
      <c r="E21" s="13" t="s">
        <v>209</v>
      </c>
      <c r="F21" s="13" t="s">
        <v>211</v>
      </c>
    </row>
    <row r="22" spans="1:6">
      <c r="A22" s="10" t="s">
        <v>196</v>
      </c>
      <c r="B22" s="14" t="s">
        <v>197</v>
      </c>
      <c r="C22" s="14" t="s">
        <v>202</v>
      </c>
      <c r="D22">
        <v>1</v>
      </c>
      <c r="E22" s="13" t="s">
        <v>209</v>
      </c>
      <c r="F22" s="13" t="s">
        <v>211</v>
      </c>
    </row>
    <row r="23" spans="1:6">
      <c r="A23" s="10" t="s">
        <v>203</v>
      </c>
      <c r="B23" s="11" t="s">
        <v>86</v>
      </c>
      <c r="C23" s="14" t="s">
        <v>204</v>
      </c>
      <c r="D23">
        <v>1</v>
      </c>
      <c r="E23" s="13" t="s">
        <v>209</v>
      </c>
      <c r="F23" s="13" t="s">
        <v>211</v>
      </c>
    </row>
    <row r="24" spans="1:6">
      <c r="A24" s="10" t="s">
        <v>188</v>
      </c>
      <c r="B24" s="11" t="s">
        <v>75</v>
      </c>
      <c r="C24" s="11" t="s">
        <v>76</v>
      </c>
      <c r="D24">
        <v>1</v>
      </c>
      <c r="E24" s="13" t="s">
        <v>209</v>
      </c>
      <c r="F24" s="13" t="s">
        <v>211</v>
      </c>
    </row>
    <row r="25" spans="1:6">
      <c r="A25" s="10" t="s">
        <v>189</v>
      </c>
      <c r="B25" s="11" t="s">
        <v>78</v>
      </c>
      <c r="C25" s="11" t="s">
        <v>79</v>
      </c>
      <c r="D25">
        <v>1</v>
      </c>
      <c r="E25" s="13" t="s">
        <v>209</v>
      </c>
      <c r="F25" s="13" t="s">
        <v>211</v>
      </c>
    </row>
    <row r="26" spans="1:6">
      <c r="A26" s="10" t="s">
        <v>190</v>
      </c>
      <c r="B26" s="11" t="s">
        <v>81</v>
      </c>
      <c r="C26" s="11" t="s">
        <v>82</v>
      </c>
      <c r="D26">
        <v>1</v>
      </c>
      <c r="E26" s="13" t="s">
        <v>209</v>
      </c>
      <c r="F26" s="13" t="s">
        <v>211</v>
      </c>
    </row>
    <row r="27" spans="1:6">
      <c r="F27" s="1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工作表2</vt:lpstr>
      <vt:lpstr>工作表1</vt:lpstr>
      <vt:lpstr>字段对应关系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wanglinfang</dc:creator>
  <cp:lastModifiedBy>张鹏程</cp:lastModifiedBy>
  <dcterms:created xsi:type="dcterms:W3CDTF">2018-12-12T22:35:00Z</dcterms:created>
  <dcterms:modified xsi:type="dcterms:W3CDTF">2019-01-19T07:27:40Z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2052-2.3.1.758</vt:lpwstr>
  </property>
</Properties>
</file>