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80" windowHeight="13050"/>
  </bookViews>
  <sheets>
    <sheet name="Sheet1" sheetId="1" r:id="rId1"/>
  </sheets>
  <calcPr calcId="144525" concurrentCalc="0"/>
</workbook>
</file>

<file path=xl/comments1.xml><?xml version="1.0" encoding="utf-8"?>
<comments xmlns="http://schemas.openxmlformats.org/spreadsheetml/2006/main">
  <authors>
    <author>QuantGroup</author>
  </authors>
  <commentList>
    <comment ref="Z1" authorId="0">
      <text>
        <r>
          <rPr>
            <b/>
            <sz val="9"/>
            <rFont val="宋体"/>
            <charset val="134"/>
          </rPr>
          <t>QuantGroup:</t>
        </r>
        <r>
          <rPr>
            <sz val="9"/>
            <rFont val="宋体"/>
            <charset val="134"/>
          </rPr>
          <t xml:space="preserve">
累计</t>
        </r>
      </text>
    </comment>
    <comment ref="AC1" authorId="0">
      <text>
        <r>
          <rPr>
            <b/>
            <sz val="9"/>
            <rFont val="宋体"/>
            <charset val="134"/>
          </rPr>
          <t>QuantGroup:</t>
        </r>
        <r>
          <rPr>
            <sz val="9"/>
            <rFont val="宋体"/>
            <charset val="134"/>
          </rPr>
          <t xml:space="preserve">
累计</t>
        </r>
      </text>
    </comment>
  </commentList>
</comments>
</file>

<file path=xl/sharedStrings.xml><?xml version="1.0" encoding="utf-8"?>
<sst xmlns="http://schemas.openxmlformats.org/spreadsheetml/2006/main" count="35">
  <si>
    <t>总应收服务费</t>
  </si>
  <si>
    <t>计提风险金总额</t>
  </si>
  <si>
    <t>应收贷前服务费</t>
  </si>
  <si>
    <t>应收贷后服务费</t>
  </si>
  <si>
    <t>实还贷前服务费</t>
  </si>
  <si>
    <t>实还贷后服务费</t>
  </si>
  <si>
    <t>减免贷前服务费</t>
  </si>
  <si>
    <t>减免贷后服务费</t>
  </si>
  <si>
    <t>应收贷后-实还贷后-贷后减免&gt;=0</t>
  </si>
  <si>
    <t>应收贷后-实还贷后-贷后减免&lt;0</t>
  </si>
  <si>
    <t>每月递延收益</t>
  </si>
  <si>
    <t>AR余额</t>
  </si>
  <si>
    <t>类别</t>
  </si>
  <si>
    <t>A</t>
  </si>
  <si>
    <t>B</t>
  </si>
  <si>
    <t>C</t>
  </si>
  <si>
    <t>2015-06</t>
  </si>
  <si>
    <t>2015-07</t>
  </si>
  <si>
    <t>2015-08</t>
  </si>
  <si>
    <t>2015-09</t>
  </si>
  <si>
    <t>2015-10</t>
  </si>
  <si>
    <t>2015-11</t>
  </si>
  <si>
    <t>2015-12</t>
  </si>
  <si>
    <t>2016-01</t>
  </si>
  <si>
    <t>2016-02</t>
  </si>
  <si>
    <t>2016-03</t>
  </si>
  <si>
    <t>2016-04</t>
  </si>
  <si>
    <t>2016-05</t>
  </si>
  <si>
    <t>2016-06</t>
  </si>
  <si>
    <t>2016-07</t>
  </si>
  <si>
    <t>2016-08</t>
  </si>
  <si>
    <t>2016-09</t>
  </si>
  <si>
    <t>2016-10</t>
  </si>
  <si>
    <t>2016-11</t>
  </si>
  <si>
    <t>2016-12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</si>
</sst>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name val="Calibri"/>
      <charset val="134"/>
    </font>
    <font>
      <b/>
      <sz val="11"/>
      <name val="宋体"/>
      <charset val="134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6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1" fillId="2" borderId="6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15" borderId="8" applyNumberFormat="0" applyFon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0" fillId="14" borderId="9" applyNumberFormat="0" applyAlignment="0" applyProtection="0">
      <alignment vertical="center"/>
    </xf>
    <xf numFmtId="0" fontId="19" fillId="14" borderId="6" applyNumberFormat="0" applyAlignment="0" applyProtection="0">
      <alignment vertical="center"/>
    </xf>
    <xf numFmtId="0" fontId="18" fillId="13" borderId="7" applyNumberForma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</cellStyleXfs>
  <cellXfs count="9">
    <xf numFmtId="0" fontId="0" fillId="0" borderId="0" xfId="0"/>
    <xf numFmtId="0" fontId="1" fillId="0" borderId="0" xfId="0" applyFont="1"/>
    <xf numFmtId="43" fontId="0" fillId="0" borderId="0" xfId="8"/>
    <xf numFmtId="0" fontId="2" fillId="0" borderId="1" xfId="0" applyFont="1" applyBorder="1" applyAlignment="1">
      <alignment horizontal="center" vertical="top"/>
    </xf>
    <xf numFmtId="43" fontId="2" fillId="0" borderId="1" xfId="8" applyFont="1" applyBorder="1" applyAlignment="1">
      <alignment horizontal="center" vertical="top"/>
    </xf>
    <xf numFmtId="43" fontId="1" fillId="0" borderId="0" xfId="8" applyFont="1"/>
    <xf numFmtId="43" fontId="3" fillId="0" borderId="1" xfId="8" applyFont="1" applyBorder="1" applyAlignment="1">
      <alignment horizontal="center" vertical="top"/>
    </xf>
    <xf numFmtId="43" fontId="1" fillId="0" borderId="0" xfId="8" applyFont="1" applyAlignment="1">
      <alignment horizontal="center"/>
    </xf>
    <xf numFmtId="43" fontId="1" fillId="0" borderId="0" xfId="8" applyFont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M27"/>
  <sheetViews>
    <sheetView tabSelected="1" workbookViewId="0">
      <pane xSplit="1" ySplit="2" topLeftCell="B3" activePane="bottomRight" state="frozen"/>
      <selection/>
      <selection pane="topRight"/>
      <selection pane="bottomLeft"/>
      <selection pane="bottomRight" activeCell="L29" sqref="L29"/>
    </sheetView>
  </sheetViews>
  <sheetFormatPr defaultColWidth="9" defaultRowHeight="13.5"/>
  <cols>
    <col min="2" max="4" width="20.375" style="2"/>
    <col min="5" max="6" width="19.125" style="2"/>
    <col min="7" max="10" width="20.375" style="2"/>
    <col min="11" max="12" width="17.875" style="2"/>
    <col min="13" max="16" width="20.375" style="2"/>
    <col min="17" max="18" width="17.875" style="2"/>
    <col min="19" max="19" width="20.375" style="2"/>
    <col min="20" max="22" width="17.875" style="2"/>
    <col min="23" max="24" width="15.375" style="2"/>
    <col min="25" max="25" width="17.875" style="2"/>
    <col min="26" max="26" width="15.375" style="2"/>
    <col min="27" max="28" width="17.875" style="2"/>
    <col min="29" max="29" width="19.125" style="2"/>
    <col min="30" max="30" width="16.625" style="2"/>
    <col min="31" max="31" width="19.125" style="2"/>
    <col min="32" max="33" width="17.625" style="2" customWidth="1"/>
    <col min="34" max="34" width="16.375" style="2" customWidth="1"/>
    <col min="35" max="37" width="17.625" style="2" customWidth="1"/>
    <col min="38" max="38" width="20.375" style="2"/>
    <col min="39" max="39" width="9.375" style="2"/>
  </cols>
  <sheetData>
    <row r="1" ht="15" spans="1:37">
      <c r="A1" s="3"/>
      <c r="B1" s="4" t="s">
        <v>0</v>
      </c>
      <c r="C1" s="4"/>
      <c r="D1" s="4"/>
      <c r="E1" s="4" t="s">
        <v>1</v>
      </c>
      <c r="F1" s="4"/>
      <c r="G1" s="4"/>
      <c r="H1" s="4" t="s">
        <v>2</v>
      </c>
      <c r="I1" s="4"/>
      <c r="J1" s="4"/>
      <c r="K1" s="4" t="s">
        <v>3</v>
      </c>
      <c r="L1" s="4"/>
      <c r="M1" s="4"/>
      <c r="N1" s="4" t="s">
        <v>4</v>
      </c>
      <c r="O1" s="4"/>
      <c r="P1" s="4"/>
      <c r="Q1" s="4" t="s">
        <v>5</v>
      </c>
      <c r="R1" s="4"/>
      <c r="S1" s="4"/>
      <c r="T1" s="4" t="s">
        <v>6</v>
      </c>
      <c r="U1" s="4"/>
      <c r="V1" s="4"/>
      <c r="W1" s="4" t="s">
        <v>7</v>
      </c>
      <c r="X1" s="4"/>
      <c r="Y1" s="4"/>
      <c r="Z1" s="4" t="s">
        <v>8</v>
      </c>
      <c r="AA1" s="4"/>
      <c r="AB1" s="4"/>
      <c r="AC1" s="4" t="s">
        <v>9</v>
      </c>
      <c r="AD1" s="4"/>
      <c r="AE1" s="4"/>
      <c r="AF1" s="6" t="s">
        <v>10</v>
      </c>
      <c r="AG1" s="4"/>
      <c r="AH1" s="4"/>
      <c r="AI1" s="7" t="s">
        <v>11</v>
      </c>
      <c r="AJ1" s="8"/>
      <c r="AK1" s="8"/>
    </row>
    <row r="2" ht="15" spans="1:37">
      <c r="A2" s="3" t="s">
        <v>12</v>
      </c>
      <c r="B2" s="4" t="s">
        <v>13</v>
      </c>
      <c r="C2" s="4" t="s">
        <v>14</v>
      </c>
      <c r="D2" s="4" t="s">
        <v>15</v>
      </c>
      <c r="E2" s="4" t="s">
        <v>13</v>
      </c>
      <c r="F2" s="4" t="s">
        <v>14</v>
      </c>
      <c r="G2" s="4" t="s">
        <v>15</v>
      </c>
      <c r="H2" s="4" t="s">
        <v>13</v>
      </c>
      <c r="I2" s="4" t="s">
        <v>14</v>
      </c>
      <c r="J2" s="4" t="s">
        <v>15</v>
      </c>
      <c r="K2" s="4" t="s">
        <v>13</v>
      </c>
      <c r="L2" s="4" t="s">
        <v>14</v>
      </c>
      <c r="M2" s="4" t="s">
        <v>15</v>
      </c>
      <c r="N2" s="4" t="s">
        <v>13</v>
      </c>
      <c r="O2" s="4" t="s">
        <v>14</v>
      </c>
      <c r="P2" s="4" t="s">
        <v>15</v>
      </c>
      <c r="Q2" s="4" t="s">
        <v>13</v>
      </c>
      <c r="R2" s="4" t="s">
        <v>14</v>
      </c>
      <c r="S2" s="4" t="s">
        <v>15</v>
      </c>
      <c r="T2" s="4" t="s">
        <v>13</v>
      </c>
      <c r="U2" s="4" t="s">
        <v>14</v>
      </c>
      <c r="V2" s="4" t="s">
        <v>15</v>
      </c>
      <c r="W2" s="4" t="s">
        <v>13</v>
      </c>
      <c r="X2" s="4" t="s">
        <v>14</v>
      </c>
      <c r="Y2" s="4" t="s">
        <v>15</v>
      </c>
      <c r="Z2" s="4" t="s">
        <v>13</v>
      </c>
      <c r="AA2" s="4" t="s">
        <v>14</v>
      </c>
      <c r="AB2" s="4" t="s">
        <v>15</v>
      </c>
      <c r="AC2" s="4" t="s">
        <v>13</v>
      </c>
      <c r="AD2" s="4" t="s">
        <v>14</v>
      </c>
      <c r="AE2" s="4" t="s">
        <v>15</v>
      </c>
      <c r="AF2" s="4" t="s">
        <v>13</v>
      </c>
      <c r="AG2" s="4" t="s">
        <v>14</v>
      </c>
      <c r="AH2" s="4" t="s">
        <v>15</v>
      </c>
      <c r="AI2" s="4" t="s">
        <v>13</v>
      </c>
      <c r="AJ2" s="4" t="s">
        <v>14</v>
      </c>
      <c r="AK2" s="4" t="s">
        <v>15</v>
      </c>
    </row>
    <row r="3" ht="15" spans="1:37">
      <c r="A3" s="3" t="s">
        <v>16</v>
      </c>
      <c r="B3" s="2">
        <v>9450</v>
      </c>
      <c r="C3" s="2">
        <v>6480</v>
      </c>
      <c r="D3" s="2">
        <v>8190</v>
      </c>
      <c r="E3" s="2">
        <v>2356.42</v>
      </c>
      <c r="F3" s="2">
        <v>2308.47</v>
      </c>
      <c r="G3" s="2">
        <v>5089.56</v>
      </c>
      <c r="H3" s="2">
        <v>8288.79</v>
      </c>
      <c r="I3" s="2">
        <v>5801.4</v>
      </c>
      <c r="J3" s="2">
        <v>7639.2</v>
      </c>
      <c r="K3" s="2">
        <v>0</v>
      </c>
      <c r="L3" s="2">
        <v>0</v>
      </c>
      <c r="M3" s="2">
        <v>0</v>
      </c>
      <c r="N3" s="2">
        <v>0</v>
      </c>
      <c r="O3" s="2">
        <v>0</v>
      </c>
      <c r="P3" s="2">
        <v>0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f>AC3</f>
        <v>0</v>
      </c>
      <c r="AG3" s="2">
        <f>AD3</f>
        <v>0</v>
      </c>
      <c r="AH3" s="2">
        <f>AE3</f>
        <v>0</v>
      </c>
      <c r="AI3" s="2">
        <f>H3-N3-T3+K3-(Q3+AF3)-W3</f>
        <v>8288.79</v>
      </c>
      <c r="AJ3" s="2">
        <f>I3-O3-U3+L3-(R3+AG3)-X3</f>
        <v>5801.4</v>
      </c>
      <c r="AK3" s="2">
        <f>J3-P3-V3+M3-(S3+AH3)-Y3</f>
        <v>7639.2</v>
      </c>
    </row>
    <row r="4" ht="15" spans="1:37">
      <c r="A4" s="3" t="s">
        <v>17</v>
      </c>
      <c r="B4" s="2">
        <v>14040.66</v>
      </c>
      <c r="C4" s="2">
        <v>31006.6</v>
      </c>
      <c r="D4" s="2">
        <v>84469.35</v>
      </c>
      <c r="E4" s="2">
        <v>7416.47</v>
      </c>
      <c r="F4" s="2">
        <v>25560.46</v>
      </c>
      <c r="G4" s="2">
        <v>114325.17</v>
      </c>
      <c r="H4" s="2">
        <v>12981.41</v>
      </c>
      <c r="I4" s="2">
        <v>29906.05</v>
      </c>
      <c r="J4" s="2">
        <v>84457.11</v>
      </c>
      <c r="K4" s="2">
        <v>392.1</v>
      </c>
      <c r="L4" s="2">
        <v>227.23</v>
      </c>
      <c r="M4" s="2">
        <v>179.52</v>
      </c>
      <c r="N4" s="2">
        <v>2618.43</v>
      </c>
      <c r="O4" s="2">
        <v>1972.89</v>
      </c>
      <c r="P4" s="2">
        <v>2401.48</v>
      </c>
      <c r="Q4" s="2">
        <v>113.1</v>
      </c>
      <c r="R4" s="2">
        <v>49.71</v>
      </c>
      <c r="S4" s="2">
        <v>39.1</v>
      </c>
      <c r="T4" s="2">
        <v>277.03</v>
      </c>
      <c r="U4" s="2">
        <v>80.4</v>
      </c>
      <c r="V4" s="2">
        <v>124.41</v>
      </c>
      <c r="W4" s="2">
        <v>291.44</v>
      </c>
      <c r="X4" s="2">
        <v>177</v>
      </c>
      <c r="Y4" s="2">
        <v>120.02</v>
      </c>
      <c r="Z4" s="2">
        <v>56.85</v>
      </c>
      <c r="AA4" s="2">
        <v>26.27</v>
      </c>
      <c r="AB4" s="2">
        <v>20.4</v>
      </c>
      <c r="AC4" s="2">
        <v>-69.29</v>
      </c>
      <c r="AD4" s="2">
        <v>-25.75</v>
      </c>
      <c r="AE4" s="2">
        <v>0</v>
      </c>
      <c r="AF4" s="2">
        <f>AC4-AC3</f>
        <v>-69.29</v>
      </c>
      <c r="AG4" s="2">
        <f>AD4-AD3</f>
        <v>-25.75</v>
      </c>
      <c r="AH4" s="2">
        <f>AE4-AE3</f>
        <v>0</v>
      </c>
      <c r="AI4" s="2">
        <f t="shared" ref="AI4:AI22" si="0">H4-N4-T4+K4-(Q4+AF4)-W4</f>
        <v>10142.8</v>
      </c>
      <c r="AJ4" s="2">
        <f t="shared" ref="AJ4:AJ22" si="1">I4-O4-U4+L4-(R4+AG4)-X4</f>
        <v>27879.03</v>
      </c>
      <c r="AK4" s="2">
        <f t="shared" ref="AK4:AK22" si="2">J4-P4-V4+M4-(S4+AH4)-Y4</f>
        <v>81951.62</v>
      </c>
    </row>
    <row r="5" ht="15" spans="1:37">
      <c r="A5" s="3" t="s">
        <v>18</v>
      </c>
      <c r="B5" s="2">
        <v>56341.6</v>
      </c>
      <c r="C5" s="2">
        <v>136397.59</v>
      </c>
      <c r="D5" s="2">
        <v>335843.16</v>
      </c>
      <c r="E5" s="2">
        <v>28467.05</v>
      </c>
      <c r="F5" s="2">
        <v>105892.82</v>
      </c>
      <c r="G5" s="2">
        <v>434866.74</v>
      </c>
      <c r="H5" s="2">
        <v>51884.31</v>
      </c>
      <c r="I5" s="2">
        <v>131277.79</v>
      </c>
      <c r="J5" s="2">
        <v>335843.16</v>
      </c>
      <c r="K5" s="2">
        <v>813.21</v>
      </c>
      <c r="L5" s="2">
        <v>661.93</v>
      </c>
      <c r="M5" s="2">
        <v>187.68</v>
      </c>
      <c r="N5" s="2">
        <v>6352.71</v>
      </c>
      <c r="O5" s="2">
        <v>11458.54</v>
      </c>
      <c r="P5" s="2">
        <v>27222.87</v>
      </c>
      <c r="Q5" s="2">
        <v>424.21</v>
      </c>
      <c r="R5" s="2">
        <v>380.91</v>
      </c>
      <c r="S5" s="2">
        <v>73.44</v>
      </c>
      <c r="T5" s="2">
        <v>73.49</v>
      </c>
      <c r="U5" s="2">
        <v>263.17</v>
      </c>
      <c r="V5" s="2">
        <v>471.54</v>
      </c>
      <c r="W5" s="2">
        <v>259.79</v>
      </c>
      <c r="X5" s="2">
        <v>242.85</v>
      </c>
      <c r="Y5" s="2">
        <v>118.32</v>
      </c>
      <c r="Z5" s="2">
        <v>244.810000000001</v>
      </c>
      <c r="AA5" s="2">
        <v>190.010000000001</v>
      </c>
      <c r="AB5" s="2">
        <v>48.96</v>
      </c>
      <c r="AC5" s="2">
        <v>-128.04</v>
      </c>
      <c r="AD5" s="2">
        <v>-151.32</v>
      </c>
      <c r="AE5" s="2">
        <v>-32.64</v>
      </c>
      <c r="AF5" s="2">
        <f t="shared" ref="AF5:AF10" si="3">AC5-AC4</f>
        <v>-58.75</v>
      </c>
      <c r="AG5" s="2">
        <f>AD5-AD4</f>
        <v>-125.57</v>
      </c>
      <c r="AH5" s="2">
        <f>AE5-AE4</f>
        <v>-32.64</v>
      </c>
      <c r="AI5" s="2">
        <f t="shared" si="0"/>
        <v>45646.07</v>
      </c>
      <c r="AJ5" s="2">
        <f t="shared" si="1"/>
        <v>119719.82</v>
      </c>
      <c r="AK5" s="2">
        <f t="shared" si="2"/>
        <v>308177.31</v>
      </c>
    </row>
    <row r="6" ht="15" spans="1:37">
      <c r="A6" s="3" t="s">
        <v>19</v>
      </c>
      <c r="B6" s="2">
        <v>116830.06</v>
      </c>
      <c r="C6" s="2">
        <v>285342.24</v>
      </c>
      <c r="D6" s="2">
        <v>734664.12</v>
      </c>
      <c r="E6" s="2">
        <v>38272.32</v>
      </c>
      <c r="F6" s="2">
        <v>151328.39</v>
      </c>
      <c r="G6" s="2">
        <v>630732.43</v>
      </c>
      <c r="H6" s="2">
        <v>104263.4</v>
      </c>
      <c r="I6" s="2">
        <v>263866.22</v>
      </c>
      <c r="J6" s="2">
        <v>704653.22</v>
      </c>
      <c r="K6" s="2">
        <v>2276.43</v>
      </c>
      <c r="L6" s="2">
        <v>2381.54</v>
      </c>
      <c r="M6" s="2">
        <v>187.68</v>
      </c>
      <c r="N6" s="2">
        <v>22401.54</v>
      </c>
      <c r="O6" s="2">
        <v>49804.43</v>
      </c>
      <c r="P6" s="2">
        <v>124514.76</v>
      </c>
      <c r="Q6" s="2">
        <v>1855.51</v>
      </c>
      <c r="R6" s="2">
        <v>2019.81</v>
      </c>
      <c r="S6" s="2">
        <v>375.48</v>
      </c>
      <c r="T6" s="2">
        <v>37.75</v>
      </c>
      <c r="U6" s="2">
        <v>22.89</v>
      </c>
      <c r="V6" s="2">
        <v>167.18</v>
      </c>
      <c r="W6" s="2">
        <v>195.87</v>
      </c>
      <c r="X6" s="2">
        <v>69.18</v>
      </c>
      <c r="Y6" s="2">
        <v>73.44</v>
      </c>
      <c r="Z6" s="2">
        <v>687.169999999997</v>
      </c>
      <c r="AA6" s="2">
        <v>770.549999999993</v>
      </c>
      <c r="AB6" s="2">
        <v>77.52</v>
      </c>
      <c r="AC6" s="2">
        <v>-345.350000000001</v>
      </c>
      <c r="AD6" s="2">
        <v>-439.310000000001</v>
      </c>
      <c r="AE6" s="2">
        <v>-322.44</v>
      </c>
      <c r="AF6" s="2">
        <f t="shared" si="3"/>
        <v>-217.310000000001</v>
      </c>
      <c r="AG6" s="2">
        <f>AD6-AD5</f>
        <v>-287.99</v>
      </c>
      <c r="AH6" s="2">
        <f>AE6-AE5</f>
        <v>-289.8</v>
      </c>
      <c r="AI6" s="2">
        <f t="shared" si="0"/>
        <v>82266.47</v>
      </c>
      <c r="AJ6" s="2">
        <f t="shared" si="1"/>
        <v>214619.44</v>
      </c>
      <c r="AK6" s="2">
        <f t="shared" si="2"/>
        <v>579999.84</v>
      </c>
    </row>
    <row r="7" ht="15" spans="1:37">
      <c r="A7" s="3" t="s">
        <v>20</v>
      </c>
      <c r="B7" s="2">
        <v>437744</v>
      </c>
      <c r="C7" s="2">
        <v>567592</v>
      </c>
      <c r="D7" s="2">
        <v>1715794</v>
      </c>
      <c r="E7" s="2">
        <v>104568.12</v>
      </c>
      <c r="F7" s="2">
        <v>208434.98</v>
      </c>
      <c r="G7" s="2">
        <v>1063249.85</v>
      </c>
      <c r="H7" s="2">
        <v>384368.02</v>
      </c>
      <c r="I7" s="2">
        <v>510107.02</v>
      </c>
      <c r="J7" s="2">
        <v>1603795.41</v>
      </c>
      <c r="K7" s="2">
        <v>6863.45</v>
      </c>
      <c r="L7" s="2">
        <v>10952.54</v>
      </c>
      <c r="M7" s="2">
        <v>12948.64</v>
      </c>
      <c r="N7" s="2">
        <v>57138.36</v>
      </c>
      <c r="O7" s="2">
        <v>132513.39</v>
      </c>
      <c r="P7" s="2">
        <v>326474.93</v>
      </c>
      <c r="Q7" s="2">
        <v>6420.66</v>
      </c>
      <c r="R7" s="2">
        <v>9178.72</v>
      </c>
      <c r="S7" s="2">
        <v>9883.12</v>
      </c>
      <c r="T7" s="2">
        <v>113.92</v>
      </c>
      <c r="U7" s="2">
        <v>39.37</v>
      </c>
      <c r="V7" s="2">
        <v>414.72</v>
      </c>
      <c r="W7" s="2">
        <v>67.68</v>
      </c>
      <c r="X7" s="2">
        <v>84.95</v>
      </c>
      <c r="Y7" s="2">
        <v>82.74</v>
      </c>
      <c r="Z7" s="2">
        <v>2724.64999999999</v>
      </c>
      <c r="AA7" s="2">
        <v>4174.81</v>
      </c>
      <c r="AB7" s="2">
        <v>5524.07999999998</v>
      </c>
      <c r="AC7" s="2">
        <v>-2007.72</v>
      </c>
      <c r="AD7" s="2">
        <v>-2154.7</v>
      </c>
      <c r="AE7" s="2">
        <v>-2786.22</v>
      </c>
      <c r="AF7" s="2">
        <f t="shared" si="3"/>
        <v>-1662.37</v>
      </c>
      <c r="AG7" s="2">
        <f>AD7-AD6</f>
        <v>-1715.39</v>
      </c>
      <c r="AH7" s="2">
        <f>AE7-AE6</f>
        <v>-2463.78</v>
      </c>
      <c r="AI7" s="2">
        <f t="shared" si="0"/>
        <v>329153.22</v>
      </c>
      <c r="AJ7" s="2">
        <f t="shared" si="1"/>
        <v>380958.52</v>
      </c>
      <c r="AK7" s="2">
        <f t="shared" si="2"/>
        <v>1282352.32</v>
      </c>
    </row>
    <row r="8" ht="15" spans="1:37">
      <c r="A8" s="3" t="s">
        <v>21</v>
      </c>
      <c r="B8" s="2">
        <v>964420</v>
      </c>
      <c r="C8" s="2">
        <v>1332320</v>
      </c>
      <c r="D8" s="2">
        <v>3316150</v>
      </c>
      <c r="E8" s="2">
        <v>210812.13</v>
      </c>
      <c r="F8" s="2">
        <v>444663.51</v>
      </c>
      <c r="G8" s="2">
        <v>1821566.48</v>
      </c>
      <c r="H8" s="2">
        <v>843846.28</v>
      </c>
      <c r="I8" s="2">
        <v>1190285.87</v>
      </c>
      <c r="J8" s="2">
        <v>3076994.16</v>
      </c>
      <c r="K8" s="2">
        <v>27827.39</v>
      </c>
      <c r="L8" s="2">
        <v>34289.9</v>
      </c>
      <c r="M8" s="2">
        <v>61930.22</v>
      </c>
      <c r="N8" s="2">
        <v>221827.57</v>
      </c>
      <c r="O8" s="2">
        <v>346768.98</v>
      </c>
      <c r="P8" s="2">
        <v>939207.95</v>
      </c>
      <c r="Q8" s="2">
        <v>26346.3</v>
      </c>
      <c r="R8" s="2">
        <v>32070.77</v>
      </c>
      <c r="S8" s="2">
        <v>52560.46</v>
      </c>
      <c r="T8" s="2">
        <v>2625.04</v>
      </c>
      <c r="U8" s="2">
        <v>2122.86</v>
      </c>
      <c r="V8" s="2">
        <v>7495.06</v>
      </c>
      <c r="W8" s="2">
        <v>3811.66</v>
      </c>
      <c r="X8" s="2">
        <v>3258.13</v>
      </c>
      <c r="Y8" s="2">
        <v>4861.08</v>
      </c>
      <c r="Z8" s="2">
        <v>5661.77</v>
      </c>
      <c r="AA8" s="2">
        <v>9140.24000000003</v>
      </c>
      <c r="AB8" s="2">
        <v>20732.7899999997</v>
      </c>
      <c r="AC8" s="2">
        <v>-7275.41000000002</v>
      </c>
      <c r="AD8" s="2">
        <v>-8159.12999999996</v>
      </c>
      <c r="AE8" s="2">
        <v>-13486.2499999998</v>
      </c>
      <c r="AF8" s="2">
        <f t="shared" si="3"/>
        <v>-5267.69000000002</v>
      </c>
      <c r="AG8" s="2">
        <f>AD8-AD7</f>
        <v>-6004.42999999997</v>
      </c>
      <c r="AH8" s="2">
        <f>AE8-AE7</f>
        <v>-10700.0299999998</v>
      </c>
      <c r="AI8" s="2">
        <f t="shared" si="0"/>
        <v>622330.79</v>
      </c>
      <c r="AJ8" s="2">
        <f t="shared" si="1"/>
        <v>846359.46</v>
      </c>
      <c r="AK8" s="2">
        <f t="shared" si="2"/>
        <v>2145499.86</v>
      </c>
    </row>
    <row r="9" ht="15" spans="1:37">
      <c r="A9" s="3" t="s">
        <v>22</v>
      </c>
      <c r="B9" s="2">
        <v>2813160</v>
      </c>
      <c r="C9" s="2">
        <v>2870020</v>
      </c>
      <c r="D9" s="2">
        <v>4925900</v>
      </c>
      <c r="E9" s="2">
        <v>636233.53</v>
      </c>
      <c r="F9" s="2">
        <v>983580.44</v>
      </c>
      <c r="G9" s="2">
        <v>2707497.38</v>
      </c>
      <c r="H9" s="2">
        <v>2464862.74</v>
      </c>
      <c r="I9" s="2">
        <v>2567945.76</v>
      </c>
      <c r="J9" s="2">
        <v>4564447.8</v>
      </c>
      <c r="K9" s="2">
        <v>81503.65</v>
      </c>
      <c r="L9" s="2">
        <v>95022.96</v>
      </c>
      <c r="M9" s="2">
        <v>166480.38</v>
      </c>
      <c r="N9" s="2">
        <v>661360.28</v>
      </c>
      <c r="O9" s="2">
        <v>880708.37</v>
      </c>
      <c r="P9" s="2">
        <v>2179430.81</v>
      </c>
      <c r="Q9" s="2">
        <v>83822.14</v>
      </c>
      <c r="R9" s="2">
        <v>92328.21</v>
      </c>
      <c r="S9" s="2">
        <v>147756.03</v>
      </c>
      <c r="T9" s="2">
        <v>6994.79</v>
      </c>
      <c r="U9" s="2">
        <v>12082.22</v>
      </c>
      <c r="V9" s="2">
        <v>24839.77</v>
      </c>
      <c r="W9" s="2">
        <v>10697.87</v>
      </c>
      <c r="X9" s="2">
        <v>10651.33</v>
      </c>
      <c r="Y9" s="2">
        <v>14939.19</v>
      </c>
      <c r="Z9" s="2">
        <v>11507.9299999999</v>
      </c>
      <c r="AA9" s="2">
        <v>18187.6100000002</v>
      </c>
      <c r="AB9" s="2">
        <v>46393.7700000011</v>
      </c>
      <c r="AC9" s="2">
        <v>-26137.9299999999</v>
      </c>
      <c r="AD9" s="2">
        <v>-25163.0800000002</v>
      </c>
      <c r="AE9" s="2">
        <v>-35362.0700000009</v>
      </c>
      <c r="AF9" s="2">
        <f t="shared" si="3"/>
        <v>-18862.5199999999</v>
      </c>
      <c r="AG9" s="2">
        <f>AD9-AD8</f>
        <v>-17003.9500000003</v>
      </c>
      <c r="AH9" s="2">
        <f>AE9-AE8</f>
        <v>-21875.8200000011</v>
      </c>
      <c r="AI9" s="2">
        <f t="shared" si="0"/>
        <v>1802353.83</v>
      </c>
      <c r="AJ9" s="2">
        <f t="shared" si="1"/>
        <v>1684202.54</v>
      </c>
      <c r="AK9" s="2">
        <f t="shared" si="2"/>
        <v>2385838.2</v>
      </c>
    </row>
    <row r="10" s="1" customFormat="1" ht="15" spans="1:39">
      <c r="A10" s="3"/>
      <c r="B10" s="5">
        <f>SUM(B3:B9)</f>
        <v>4411986.32</v>
      </c>
      <c r="C10" s="5">
        <f t="shared" ref="C10:AE10" si="4">SUM(C3:C9)</f>
        <v>5229158.43</v>
      </c>
      <c r="D10" s="5">
        <f t="shared" si="4"/>
        <v>11121010.63</v>
      </c>
      <c r="E10" s="5">
        <f t="shared" si="4"/>
        <v>1028126.04</v>
      </c>
      <c r="F10" s="5">
        <f t="shared" si="4"/>
        <v>1921769.07</v>
      </c>
      <c r="G10" s="5">
        <f t="shared" si="4"/>
        <v>6777327.61</v>
      </c>
      <c r="H10" s="5">
        <f t="shared" si="4"/>
        <v>3870494.95</v>
      </c>
      <c r="I10" s="5">
        <f t="shared" si="4"/>
        <v>4699190.11</v>
      </c>
      <c r="J10" s="5">
        <f t="shared" si="4"/>
        <v>10377830.06</v>
      </c>
      <c r="K10" s="5">
        <f t="shared" si="4"/>
        <v>119676.23</v>
      </c>
      <c r="L10" s="5">
        <f t="shared" si="4"/>
        <v>143536.1</v>
      </c>
      <c r="M10" s="5">
        <f t="shared" si="4"/>
        <v>241914.12</v>
      </c>
      <c r="N10" s="5">
        <f t="shared" si="4"/>
        <v>971698.89</v>
      </c>
      <c r="O10" s="5">
        <f t="shared" si="4"/>
        <v>1423226.6</v>
      </c>
      <c r="P10" s="5">
        <f t="shared" si="4"/>
        <v>3599252.8</v>
      </c>
      <c r="Q10" s="5">
        <f t="shared" si="4"/>
        <v>118981.92</v>
      </c>
      <c r="R10" s="5">
        <f t="shared" si="4"/>
        <v>136028.13</v>
      </c>
      <c r="S10" s="5">
        <f t="shared" si="4"/>
        <v>210687.63</v>
      </c>
      <c r="T10" s="5">
        <f t="shared" si="4"/>
        <v>10122.02</v>
      </c>
      <c r="U10" s="5">
        <f t="shared" si="4"/>
        <v>14610.91</v>
      </c>
      <c r="V10" s="5">
        <f t="shared" si="4"/>
        <v>33512.68</v>
      </c>
      <c r="W10" s="5">
        <f t="shared" si="4"/>
        <v>15324.31</v>
      </c>
      <c r="X10" s="5">
        <f t="shared" si="4"/>
        <v>14483.44</v>
      </c>
      <c r="Y10" s="5">
        <f>SUM(Y3:Y9)</f>
        <v>20194.79</v>
      </c>
      <c r="Z10" s="5"/>
      <c r="AA10" s="5"/>
      <c r="AB10" s="5"/>
      <c r="AC10" s="5"/>
      <c r="AD10" s="5"/>
      <c r="AE10" s="5"/>
      <c r="AF10" s="5">
        <f>SUM(AF3:AF9)</f>
        <v>-26137.9299999999</v>
      </c>
      <c r="AG10" s="5">
        <f>SUM(AG3:AG9)</f>
        <v>-25163.0800000002</v>
      </c>
      <c r="AH10" s="5">
        <f>SUM(AH3:AH9)</f>
        <v>-35362.0700000009</v>
      </c>
      <c r="AI10" s="5">
        <f>SUM(AI3:AI9)</f>
        <v>2900181.97</v>
      </c>
      <c r="AJ10" s="5">
        <f>SUM(AJ3:AJ9)</f>
        <v>3279540.21</v>
      </c>
      <c r="AK10" s="5">
        <f>SUM(AK3:AK9)</f>
        <v>6791458.35</v>
      </c>
      <c r="AL10" s="5">
        <f>SUM(AI10:AK10)</f>
        <v>12971180.53</v>
      </c>
      <c r="AM10" s="5"/>
    </row>
    <row r="11" ht="15" spans="1:39">
      <c r="A11" s="3" t="s">
        <v>23</v>
      </c>
      <c r="B11" s="2">
        <v>4433280</v>
      </c>
      <c r="C11" s="2">
        <v>4345970</v>
      </c>
      <c r="D11" s="2">
        <v>6251730</v>
      </c>
      <c r="E11" s="2">
        <v>1069791.46</v>
      </c>
      <c r="F11" s="2">
        <v>1532424.63</v>
      </c>
      <c r="G11" s="2">
        <v>3246267.51</v>
      </c>
      <c r="H11" s="2">
        <v>4298715.13</v>
      </c>
      <c r="I11" s="2">
        <v>4233350.51</v>
      </c>
      <c r="J11" s="2">
        <v>6128834.68</v>
      </c>
      <c r="K11" s="2">
        <v>188822.22</v>
      </c>
      <c r="L11" s="2">
        <v>187234.88</v>
      </c>
      <c r="M11" s="2">
        <v>280706.05</v>
      </c>
      <c r="N11" s="2">
        <v>1276189.21</v>
      </c>
      <c r="O11" s="2">
        <v>1456583.18</v>
      </c>
      <c r="P11" s="2">
        <v>2982075.92</v>
      </c>
      <c r="Q11" s="2">
        <v>160607.32</v>
      </c>
      <c r="R11" s="2">
        <v>154303.35</v>
      </c>
      <c r="S11" s="2">
        <v>211309.44</v>
      </c>
      <c r="T11" s="2">
        <v>18752.51</v>
      </c>
      <c r="U11" s="2">
        <v>16623.43</v>
      </c>
      <c r="V11" s="2">
        <v>40273.49</v>
      </c>
      <c r="W11" s="2">
        <v>10955.96</v>
      </c>
      <c r="X11" s="2">
        <v>9101.76</v>
      </c>
      <c r="Y11" s="2">
        <v>12875.24</v>
      </c>
      <c r="Z11" s="2">
        <v>32946.5699999998</v>
      </c>
      <c r="AA11" s="2">
        <v>43673.3300000002</v>
      </c>
      <c r="AB11" s="2">
        <v>99448.5100000202</v>
      </c>
      <c r="AC11" s="2">
        <v>-30317.6300000004</v>
      </c>
      <c r="AD11" s="2">
        <v>-26819.0300000002</v>
      </c>
      <c r="AE11" s="2">
        <v>-31895.4400000023</v>
      </c>
      <c r="AF11" s="2">
        <f>AC11-AC9</f>
        <v>-4179.70000000048</v>
      </c>
      <c r="AG11" s="2">
        <f>AD11-AD9</f>
        <v>-1655.94999999992</v>
      </c>
      <c r="AH11" s="2">
        <f>AE11-AE9</f>
        <v>3466.62999999867</v>
      </c>
      <c r="AI11" s="2">
        <f t="shared" si="0"/>
        <v>3025212.05</v>
      </c>
      <c r="AJ11" s="2">
        <f t="shared" si="1"/>
        <v>2785629.62</v>
      </c>
      <c r="AK11" s="2">
        <f t="shared" si="2"/>
        <v>3159540.01</v>
      </c>
      <c r="AL11" s="2">
        <v>12971212.88</v>
      </c>
      <c r="AM11" s="2">
        <f>AL10-AL11</f>
        <v>-32.3499999996275</v>
      </c>
    </row>
    <row r="12" ht="15" spans="1:37">
      <c r="A12" s="3" t="s">
        <v>24</v>
      </c>
      <c r="B12" s="2">
        <v>3335550</v>
      </c>
      <c r="C12" s="2">
        <v>3253110</v>
      </c>
      <c r="D12" s="2">
        <v>2189730</v>
      </c>
      <c r="E12" s="2">
        <v>924331.76</v>
      </c>
      <c r="F12" s="2">
        <v>1322594.56</v>
      </c>
      <c r="G12" s="2">
        <v>1431340.71</v>
      </c>
      <c r="H12" s="2">
        <v>3238994.26</v>
      </c>
      <c r="I12" s="2">
        <v>3175423.88</v>
      </c>
      <c r="J12" s="2">
        <v>2150425.14</v>
      </c>
      <c r="K12" s="2">
        <v>200592.96</v>
      </c>
      <c r="L12" s="2">
        <v>183243.08</v>
      </c>
      <c r="M12" s="2">
        <v>235514.78</v>
      </c>
      <c r="N12" s="2">
        <v>2473395.19</v>
      </c>
      <c r="O12" s="2">
        <v>2443271.15</v>
      </c>
      <c r="P12" s="2">
        <v>3701706.84</v>
      </c>
      <c r="Q12" s="2">
        <v>162612.83</v>
      </c>
      <c r="R12" s="2">
        <v>137941.42</v>
      </c>
      <c r="S12" s="2">
        <v>163198.07</v>
      </c>
      <c r="T12" s="2">
        <v>57751.59</v>
      </c>
      <c r="U12" s="2">
        <v>63296.52</v>
      </c>
      <c r="V12" s="2">
        <v>102059.77</v>
      </c>
      <c r="W12" s="2">
        <v>21895.39</v>
      </c>
      <c r="X12" s="2">
        <v>20019.18</v>
      </c>
      <c r="Y12" s="2">
        <v>22935.32</v>
      </c>
      <c r="Z12" s="2">
        <v>44188.5699999986</v>
      </c>
      <c r="AA12" s="2">
        <v>59953.1799999993</v>
      </c>
      <c r="AB12" s="2">
        <v>128490.280000001</v>
      </c>
      <c r="AC12" s="2">
        <v>-25474.8900000003</v>
      </c>
      <c r="AD12" s="2">
        <v>-17816.3999999994</v>
      </c>
      <c r="AE12" s="2">
        <v>-11555.82</v>
      </c>
      <c r="AF12" s="2">
        <f>AC12-AC11</f>
        <v>4842.74000000012</v>
      </c>
      <c r="AG12" s="2">
        <f>AD12-AD11</f>
        <v>9002.63000000077</v>
      </c>
      <c r="AH12" s="2">
        <f>AE12-AE11</f>
        <v>20339.6200000023</v>
      </c>
      <c r="AI12" s="2">
        <f t="shared" si="0"/>
        <v>719089.48</v>
      </c>
      <c r="AJ12" s="2">
        <f t="shared" si="1"/>
        <v>685136.059999999</v>
      </c>
      <c r="AK12" s="2">
        <f t="shared" si="2"/>
        <v>-1624299.7</v>
      </c>
    </row>
    <row r="13" ht="15" spans="1:37">
      <c r="A13" s="3" t="s">
        <v>25</v>
      </c>
      <c r="B13" s="2">
        <v>7065900</v>
      </c>
      <c r="C13" s="2">
        <v>7377600</v>
      </c>
      <c r="D13" s="2">
        <v>10362930</v>
      </c>
      <c r="E13" s="2">
        <v>2026049.19</v>
      </c>
      <c r="F13" s="2">
        <v>2939720.74</v>
      </c>
      <c r="G13" s="2">
        <v>6042556.17</v>
      </c>
      <c r="H13" s="2">
        <v>6864251.73</v>
      </c>
      <c r="I13" s="2">
        <v>7199247.68</v>
      </c>
      <c r="J13" s="2">
        <v>10167570.35</v>
      </c>
      <c r="K13" s="2">
        <v>159731.8</v>
      </c>
      <c r="L13" s="2">
        <v>125300.84</v>
      </c>
      <c r="M13" s="2">
        <v>92355.51</v>
      </c>
      <c r="N13" s="2">
        <v>3489065.01</v>
      </c>
      <c r="O13" s="2">
        <v>3371286.13</v>
      </c>
      <c r="P13" s="2">
        <v>3943250.24</v>
      </c>
      <c r="Q13" s="2">
        <v>159168.52</v>
      </c>
      <c r="R13" s="2">
        <v>127315.6</v>
      </c>
      <c r="S13" s="2">
        <v>111446.48</v>
      </c>
      <c r="T13" s="2">
        <v>6768.15</v>
      </c>
      <c r="U13" s="2">
        <v>8412.98</v>
      </c>
      <c r="V13" s="2">
        <v>14152.64</v>
      </c>
      <c r="W13" s="2">
        <v>3218.32</v>
      </c>
      <c r="X13" s="2">
        <v>2315.29</v>
      </c>
      <c r="Y13" s="2">
        <v>1837.28</v>
      </c>
      <c r="Z13" s="2">
        <v>39083.6199999993</v>
      </c>
      <c r="AA13" s="2">
        <v>56217.7399999979</v>
      </c>
      <c r="AB13" s="2">
        <v>111323.579999998</v>
      </c>
      <c r="AC13" s="2">
        <v>-23024.9800000005</v>
      </c>
      <c r="AD13" s="2">
        <v>-18411.0099999991</v>
      </c>
      <c r="AE13" s="2">
        <v>-15317.3699999996</v>
      </c>
      <c r="AF13" s="2">
        <f>AC13-AC12</f>
        <v>2449.90999999977</v>
      </c>
      <c r="AG13" s="2">
        <f>AD13-AD12</f>
        <v>-594.60999999968</v>
      </c>
      <c r="AH13" s="2">
        <f>AE13-AE12</f>
        <v>-3761.54999999965</v>
      </c>
      <c r="AI13" s="2">
        <f t="shared" si="0"/>
        <v>3363313.62</v>
      </c>
      <c r="AJ13" s="2">
        <f t="shared" si="1"/>
        <v>3815813.13</v>
      </c>
      <c r="AK13" s="2">
        <f t="shared" si="2"/>
        <v>6193000.77</v>
      </c>
    </row>
    <row r="14" ht="15" spans="1:37">
      <c r="A14" s="3" t="s">
        <v>26</v>
      </c>
      <c r="B14" s="2">
        <v>6430255</v>
      </c>
      <c r="C14" s="2">
        <v>7382622.5</v>
      </c>
      <c r="D14" s="2">
        <v>10289297.5</v>
      </c>
      <c r="E14" s="2">
        <v>2277083.06</v>
      </c>
      <c r="F14" s="2">
        <v>2872156.15</v>
      </c>
      <c r="G14" s="2">
        <v>5548051.64</v>
      </c>
      <c r="H14" s="2">
        <v>6264149.02</v>
      </c>
      <c r="I14" s="2">
        <v>7202217.14</v>
      </c>
      <c r="J14" s="2">
        <v>10093762</v>
      </c>
      <c r="K14" s="2">
        <v>144555.05</v>
      </c>
      <c r="L14" s="2">
        <v>123919.23</v>
      </c>
      <c r="M14" s="2">
        <v>115239.37</v>
      </c>
      <c r="N14" s="2">
        <v>4401503.59</v>
      </c>
      <c r="O14" s="2">
        <v>4245246</v>
      </c>
      <c r="P14" s="2">
        <v>4898792.82</v>
      </c>
      <c r="Q14" s="2">
        <v>129660.64</v>
      </c>
      <c r="R14" s="2">
        <v>105578.4</v>
      </c>
      <c r="S14" s="2">
        <v>92698.05</v>
      </c>
      <c r="T14" s="2">
        <v>20040.32</v>
      </c>
      <c r="U14" s="2">
        <v>22152.76</v>
      </c>
      <c r="V14" s="2">
        <v>22802.5</v>
      </c>
      <c r="W14" s="2">
        <v>4095.35</v>
      </c>
      <c r="X14" s="2">
        <v>3645.88</v>
      </c>
      <c r="Y14" s="2">
        <v>2694.92</v>
      </c>
      <c r="Z14" s="2">
        <v>47472.4699999983</v>
      </c>
      <c r="AA14" s="2">
        <v>68324.409999999</v>
      </c>
      <c r="AB14" s="2">
        <v>129072.070000011</v>
      </c>
      <c r="AC14" s="2">
        <v>-20614.7699999998</v>
      </c>
      <c r="AD14" s="2">
        <v>-15822.7299999998</v>
      </c>
      <c r="AE14" s="2">
        <v>-13219.4599999997</v>
      </c>
      <c r="AF14" s="2">
        <f t="shared" ref="AF13:AF22" si="5">AC14-AC13</f>
        <v>2410.21000000067</v>
      </c>
      <c r="AG14" s="2">
        <f>AD14-AD13</f>
        <v>2588.27999999924</v>
      </c>
      <c r="AH14" s="2">
        <f>AE14-AE13</f>
        <v>2097.90999999995</v>
      </c>
      <c r="AI14" s="2">
        <f t="shared" si="0"/>
        <v>1850993.96</v>
      </c>
      <c r="AJ14" s="2">
        <f t="shared" si="1"/>
        <v>2946925.05</v>
      </c>
      <c r="AK14" s="2">
        <f t="shared" si="2"/>
        <v>5189915.17</v>
      </c>
    </row>
    <row r="15" ht="15" spans="1:37">
      <c r="A15" s="3" t="s">
        <v>27</v>
      </c>
      <c r="B15" s="2">
        <v>6060180</v>
      </c>
      <c r="C15" s="2">
        <v>9618735</v>
      </c>
      <c r="D15" s="2">
        <v>14266467.5</v>
      </c>
      <c r="E15" s="2">
        <v>2280174.59</v>
      </c>
      <c r="F15" s="2">
        <v>4296710.42</v>
      </c>
      <c r="G15" s="2">
        <v>7905583.24</v>
      </c>
      <c r="H15" s="2">
        <v>5908993.59</v>
      </c>
      <c r="I15" s="2">
        <v>9405896.9</v>
      </c>
      <c r="J15" s="2">
        <v>13996936.15</v>
      </c>
      <c r="K15" s="2">
        <v>156510.44</v>
      </c>
      <c r="L15" s="2">
        <v>148441.83</v>
      </c>
      <c r="M15" s="2">
        <v>150944.67</v>
      </c>
      <c r="N15" s="2">
        <v>5943154.41</v>
      </c>
      <c r="O15" s="2">
        <v>6221783.63</v>
      </c>
      <c r="P15" s="2">
        <v>8367904.62</v>
      </c>
      <c r="Q15" s="2">
        <v>162782.56</v>
      </c>
      <c r="R15" s="2">
        <v>149807.82</v>
      </c>
      <c r="S15" s="2">
        <v>152502.81</v>
      </c>
      <c r="T15" s="2">
        <v>37224.28</v>
      </c>
      <c r="U15" s="2">
        <v>37318.1</v>
      </c>
      <c r="V15" s="2">
        <v>33634.69</v>
      </c>
      <c r="W15" s="2">
        <v>5166.25</v>
      </c>
      <c r="X15" s="2">
        <v>4079.91</v>
      </c>
      <c r="Y15" s="2">
        <v>3637.93</v>
      </c>
      <c r="Z15" s="2">
        <v>48615.5300000006</v>
      </c>
      <c r="AA15" s="2">
        <v>77098.5100000003</v>
      </c>
      <c r="AB15" s="2">
        <v>144425.80999999</v>
      </c>
      <c r="AC15" s="2">
        <v>-33196.2000000011</v>
      </c>
      <c r="AD15" s="2">
        <v>-30042.7300000004</v>
      </c>
      <c r="AE15" s="2">
        <v>-33769.2700000044</v>
      </c>
      <c r="AF15" s="2">
        <f t="shared" si="5"/>
        <v>-12581.4300000013</v>
      </c>
      <c r="AG15" s="2">
        <f>AD15-AD14</f>
        <v>-14220.0000000006</v>
      </c>
      <c r="AH15" s="2">
        <f>AE15-AE14</f>
        <v>-20549.8100000047</v>
      </c>
      <c r="AI15" s="2">
        <f t="shared" si="0"/>
        <v>-70242.039999999</v>
      </c>
      <c r="AJ15" s="2">
        <f t="shared" si="1"/>
        <v>3155569.27</v>
      </c>
      <c r="AK15" s="2">
        <f t="shared" si="2"/>
        <v>5610750.58</v>
      </c>
    </row>
    <row r="16" ht="15" spans="1:37">
      <c r="A16" s="3" t="s">
        <v>28</v>
      </c>
      <c r="B16" s="2">
        <v>10415430</v>
      </c>
      <c r="C16" s="2">
        <v>16154370</v>
      </c>
      <c r="D16" s="2">
        <v>8453730</v>
      </c>
      <c r="E16" s="2">
        <v>3842679.27</v>
      </c>
      <c r="F16" s="2">
        <v>6967989.75</v>
      </c>
      <c r="G16" s="2">
        <v>5918192.72</v>
      </c>
      <c r="H16" s="2">
        <v>10152323.94</v>
      </c>
      <c r="I16" s="2">
        <v>15786515.98</v>
      </c>
      <c r="J16" s="2">
        <v>8319980.46</v>
      </c>
      <c r="K16" s="2">
        <v>175129.35</v>
      </c>
      <c r="L16" s="2">
        <v>192146.23</v>
      </c>
      <c r="M16" s="2">
        <v>221454.24</v>
      </c>
      <c r="N16" s="2">
        <v>6155186.34</v>
      </c>
      <c r="O16" s="2">
        <v>7483378.1</v>
      </c>
      <c r="P16" s="2">
        <v>9856207.39</v>
      </c>
      <c r="Q16" s="2">
        <v>160792.63</v>
      </c>
      <c r="R16" s="2">
        <v>173459.51</v>
      </c>
      <c r="S16" s="2">
        <v>187330.92</v>
      </c>
      <c r="T16" s="2">
        <v>46755.64</v>
      </c>
      <c r="U16" s="2">
        <v>51233.29</v>
      </c>
      <c r="V16" s="2">
        <v>57115.95</v>
      </c>
      <c r="W16" s="2">
        <v>5037.99</v>
      </c>
      <c r="X16" s="2">
        <v>4161.59</v>
      </c>
      <c r="Y16" s="2">
        <v>4718.27</v>
      </c>
      <c r="Z16" s="2">
        <v>56543.2900000025</v>
      </c>
      <c r="AA16" s="2">
        <v>96038.0299999981</v>
      </c>
      <c r="AB16" s="2">
        <v>174508.669999987</v>
      </c>
      <c r="AC16" s="2">
        <v>-31825.2299999984</v>
      </c>
      <c r="AD16" s="2">
        <v>-34457.1200000002</v>
      </c>
      <c r="AE16" s="2">
        <v>-34447.0799999984</v>
      </c>
      <c r="AF16" s="2">
        <f t="shared" si="5"/>
        <v>1370.97000000274</v>
      </c>
      <c r="AG16" s="2">
        <f>AD16-AD15</f>
        <v>-4414.38999999985</v>
      </c>
      <c r="AH16" s="2">
        <f>AE16-AE15</f>
        <v>-677.809999993951</v>
      </c>
      <c r="AI16" s="2">
        <f t="shared" si="0"/>
        <v>3958309.72</v>
      </c>
      <c r="AJ16" s="2">
        <f t="shared" si="1"/>
        <v>8270844.11</v>
      </c>
      <c r="AK16" s="2">
        <f t="shared" si="2"/>
        <v>-1563260.02000001</v>
      </c>
    </row>
    <row r="17" ht="15" spans="1:37">
      <c r="A17" s="3" t="s">
        <v>29</v>
      </c>
      <c r="B17" s="2">
        <v>13931190</v>
      </c>
      <c r="C17" s="2">
        <v>20425110</v>
      </c>
      <c r="D17" s="2">
        <v>13538880</v>
      </c>
      <c r="E17" s="2">
        <v>1734805.76</v>
      </c>
      <c r="F17" s="2">
        <v>4539888.81</v>
      </c>
      <c r="G17" s="2">
        <v>4952609.86</v>
      </c>
      <c r="H17" s="2">
        <v>13443341.26</v>
      </c>
      <c r="I17" s="2">
        <v>19789609.26</v>
      </c>
      <c r="J17" s="2">
        <v>13195210.41</v>
      </c>
      <c r="K17" s="2">
        <v>200300.59</v>
      </c>
      <c r="L17" s="2">
        <v>260842.35</v>
      </c>
      <c r="M17" s="2">
        <v>200415.31</v>
      </c>
      <c r="N17" s="2">
        <v>7806617.47</v>
      </c>
      <c r="O17" s="2">
        <v>11106927.49</v>
      </c>
      <c r="P17" s="2">
        <v>10160947.67</v>
      </c>
      <c r="Q17" s="2">
        <v>201666.02</v>
      </c>
      <c r="R17" s="2">
        <v>257009.39</v>
      </c>
      <c r="S17" s="2">
        <v>186784.95</v>
      </c>
      <c r="T17" s="2">
        <v>65563.41</v>
      </c>
      <c r="U17" s="2">
        <v>75027.49</v>
      </c>
      <c r="V17" s="2">
        <v>81005.42</v>
      </c>
      <c r="W17" s="2">
        <v>10333.06</v>
      </c>
      <c r="X17" s="2">
        <v>11223.13</v>
      </c>
      <c r="Y17" s="2">
        <v>10857.65</v>
      </c>
      <c r="Z17" s="2">
        <v>61174.4600000019</v>
      </c>
      <c r="AA17" s="2">
        <v>112927.499999998</v>
      </c>
      <c r="AB17" s="2">
        <v>187432.170000005</v>
      </c>
      <c r="AC17" s="2">
        <v>-48154.889999999</v>
      </c>
      <c r="AD17" s="2">
        <v>-58736.760000003</v>
      </c>
      <c r="AE17" s="2">
        <v>-44597.870000004</v>
      </c>
      <c r="AF17" s="2">
        <f t="shared" si="5"/>
        <v>-16329.6600000006</v>
      </c>
      <c r="AG17" s="2">
        <f>AD17-AD16</f>
        <v>-24279.6400000028</v>
      </c>
      <c r="AH17" s="2">
        <f>AE17-AE16</f>
        <v>-10150.7900000056</v>
      </c>
      <c r="AI17" s="2">
        <f t="shared" si="0"/>
        <v>5575791.55</v>
      </c>
      <c r="AJ17" s="2">
        <f t="shared" si="1"/>
        <v>8624543.75</v>
      </c>
      <c r="AK17" s="2">
        <f t="shared" si="2"/>
        <v>2966180.82000001</v>
      </c>
    </row>
    <row r="18" ht="15" spans="1:37">
      <c r="A18" s="3" t="s">
        <v>30</v>
      </c>
      <c r="B18" s="2">
        <v>16170300</v>
      </c>
      <c r="C18" s="2">
        <v>22891170</v>
      </c>
      <c r="D18" s="2">
        <v>13243860</v>
      </c>
      <c r="E18" s="2">
        <v>2063365.68</v>
      </c>
      <c r="F18" s="2">
        <v>5518576.17</v>
      </c>
      <c r="G18" s="2">
        <v>5294460.08</v>
      </c>
      <c r="H18" s="2">
        <v>15605925.78</v>
      </c>
      <c r="I18" s="2">
        <v>22195751.1</v>
      </c>
      <c r="J18" s="2">
        <v>12925786.38</v>
      </c>
      <c r="K18" s="2">
        <v>301126.19</v>
      </c>
      <c r="L18" s="2">
        <v>405719.18</v>
      </c>
      <c r="M18" s="2">
        <v>244314.9</v>
      </c>
      <c r="N18" s="2">
        <v>10351609.48</v>
      </c>
      <c r="O18" s="2">
        <v>15159787.85</v>
      </c>
      <c r="P18" s="2">
        <v>10581720.35</v>
      </c>
      <c r="Q18" s="2">
        <v>297132.74</v>
      </c>
      <c r="R18" s="2">
        <v>389022.82</v>
      </c>
      <c r="S18" s="2">
        <v>206541.64</v>
      </c>
      <c r="T18" s="2">
        <v>124016.73</v>
      </c>
      <c r="U18" s="2">
        <v>146461.79</v>
      </c>
      <c r="V18" s="2">
        <v>140499.33</v>
      </c>
      <c r="W18" s="2">
        <v>30421.49</v>
      </c>
      <c r="X18" s="2">
        <v>33335.43</v>
      </c>
      <c r="Y18" s="2">
        <v>22619.01</v>
      </c>
      <c r="Z18" s="2">
        <v>70475.6900000023</v>
      </c>
      <c r="AA18" s="2">
        <v>137360.659999994</v>
      </c>
      <c r="AB18" s="2">
        <v>202727.780000025</v>
      </c>
      <c r="AC18" s="2">
        <v>-83884.1600000019</v>
      </c>
      <c r="AD18" s="2">
        <v>-99808.990000006</v>
      </c>
      <c r="AE18" s="2">
        <v>-44739.2300000014</v>
      </c>
      <c r="AF18" s="2">
        <f t="shared" si="5"/>
        <v>-35729.2700000029</v>
      </c>
      <c r="AG18" s="2">
        <f>AD18-AD17</f>
        <v>-41072.230000003</v>
      </c>
      <c r="AH18" s="2">
        <f>AE18-AE17</f>
        <v>-141.359999997403</v>
      </c>
      <c r="AI18" s="2">
        <f t="shared" si="0"/>
        <v>5139600.8</v>
      </c>
      <c r="AJ18" s="2">
        <f t="shared" si="1"/>
        <v>6913934.62</v>
      </c>
      <c r="AK18" s="2">
        <f t="shared" si="2"/>
        <v>2218862.31</v>
      </c>
    </row>
    <row r="19" ht="15" spans="1:37">
      <c r="A19" s="3" t="s">
        <v>31</v>
      </c>
      <c r="B19" s="2">
        <v>21913200</v>
      </c>
      <c r="C19" s="2">
        <v>21634650</v>
      </c>
      <c r="D19" s="2">
        <v>16237530</v>
      </c>
      <c r="E19" s="2">
        <v>2899425.48</v>
      </c>
      <c r="F19" s="2">
        <v>5361357.6</v>
      </c>
      <c r="G19" s="2">
        <v>6168690.51</v>
      </c>
      <c r="H19" s="2">
        <v>21152723.75</v>
      </c>
      <c r="I19" s="2">
        <v>20983809.6</v>
      </c>
      <c r="J19" s="2">
        <v>15834710.97</v>
      </c>
      <c r="K19" s="2">
        <v>434852.66</v>
      </c>
      <c r="L19" s="2">
        <v>561311.97</v>
      </c>
      <c r="M19" s="2">
        <v>259423.79</v>
      </c>
      <c r="N19" s="2">
        <v>13284203.96</v>
      </c>
      <c r="O19" s="2">
        <v>18825097.05</v>
      </c>
      <c r="P19" s="2">
        <v>11337359.37</v>
      </c>
      <c r="Q19" s="2">
        <v>402425.89</v>
      </c>
      <c r="R19" s="2">
        <v>505265.27</v>
      </c>
      <c r="S19" s="2">
        <v>245345.91</v>
      </c>
      <c r="T19" s="2">
        <v>208223.69</v>
      </c>
      <c r="U19" s="2">
        <v>242195.72</v>
      </c>
      <c r="V19" s="2">
        <v>173407.39</v>
      </c>
      <c r="W19" s="2">
        <v>64362.63</v>
      </c>
      <c r="X19" s="2">
        <v>71409.99</v>
      </c>
      <c r="Y19" s="2">
        <v>30732.47</v>
      </c>
      <c r="Z19" s="2">
        <v>82568.2800000042</v>
      </c>
      <c r="AA19" s="2">
        <v>164163.899999985</v>
      </c>
      <c r="AB19" s="2">
        <v>218837.230000016</v>
      </c>
      <c r="AC19" s="2">
        <v>-127912.610000004</v>
      </c>
      <c r="AD19" s="2">
        <v>-141975.520000006</v>
      </c>
      <c r="AE19" s="2">
        <v>-77503.2699999987</v>
      </c>
      <c r="AF19" s="2">
        <f t="shared" si="5"/>
        <v>-44028.4500000025</v>
      </c>
      <c r="AG19" s="2">
        <f>AD19-AD18</f>
        <v>-42166.5299999998</v>
      </c>
      <c r="AH19" s="2">
        <f>AE19-AE18</f>
        <v>-32764.0399999973</v>
      </c>
      <c r="AI19" s="2">
        <f t="shared" si="0"/>
        <v>7672388.69</v>
      </c>
      <c r="AJ19" s="2">
        <f t="shared" si="1"/>
        <v>1943320.07</v>
      </c>
      <c r="AK19" s="2">
        <f t="shared" si="2"/>
        <v>4340053.66</v>
      </c>
    </row>
    <row r="20" ht="15" spans="1:37">
      <c r="A20" s="3" t="s">
        <v>32</v>
      </c>
      <c r="B20" s="2">
        <v>26372310</v>
      </c>
      <c r="C20" s="2">
        <v>24318870</v>
      </c>
      <c r="D20" s="2">
        <v>14095350</v>
      </c>
      <c r="E20" s="2">
        <v>3013391.46</v>
      </c>
      <c r="F20" s="2">
        <v>5701621.2</v>
      </c>
      <c r="G20" s="2">
        <v>5178435.18</v>
      </c>
      <c r="H20" s="2">
        <v>25437886.1</v>
      </c>
      <c r="I20" s="2">
        <v>23574254.53</v>
      </c>
      <c r="J20" s="2">
        <v>13738553.46</v>
      </c>
      <c r="K20" s="2">
        <v>593583.34</v>
      </c>
      <c r="L20" s="2">
        <v>648181.54</v>
      </c>
      <c r="M20" s="2">
        <v>349172.49</v>
      </c>
      <c r="N20" s="2">
        <v>16445062.45</v>
      </c>
      <c r="O20" s="2">
        <v>19372058</v>
      </c>
      <c r="P20" s="2">
        <v>12592734.69</v>
      </c>
      <c r="Q20" s="2">
        <v>524136.28</v>
      </c>
      <c r="R20" s="2">
        <v>532064.31</v>
      </c>
      <c r="S20" s="2">
        <v>282529.42</v>
      </c>
      <c r="T20" s="2">
        <v>230689.58</v>
      </c>
      <c r="U20" s="2">
        <v>269238.48</v>
      </c>
      <c r="V20" s="2">
        <v>198490.09</v>
      </c>
      <c r="W20" s="2">
        <v>77018.39</v>
      </c>
      <c r="X20" s="2">
        <v>81801.91</v>
      </c>
      <c r="Y20" s="2">
        <v>39349.83</v>
      </c>
      <c r="Z20" s="2">
        <v>100598.450000006</v>
      </c>
      <c r="AA20" s="2">
        <v>197645.939999971</v>
      </c>
      <c r="AB20" s="2">
        <v>244760.040000004</v>
      </c>
      <c r="AC20" s="2">
        <v>-153514.110000004</v>
      </c>
      <c r="AD20" s="2">
        <v>-141142.24000001</v>
      </c>
      <c r="AE20" s="2">
        <v>-76132.8400000076</v>
      </c>
      <c r="AF20" s="2">
        <f t="shared" si="5"/>
        <v>-25601.4999999991</v>
      </c>
      <c r="AG20" s="2">
        <f>AD20-AD19</f>
        <v>833.279999995808</v>
      </c>
      <c r="AH20" s="2">
        <f>AE20-AE19</f>
        <v>1370.42999999107</v>
      </c>
      <c r="AI20" s="2">
        <f t="shared" si="0"/>
        <v>8780164.24</v>
      </c>
      <c r="AJ20" s="2">
        <f t="shared" si="1"/>
        <v>3966440.09000001</v>
      </c>
      <c r="AK20" s="2">
        <f t="shared" si="2"/>
        <v>973251.49000001</v>
      </c>
    </row>
    <row r="21" ht="15" spans="1:37">
      <c r="A21" s="3" t="s">
        <v>33</v>
      </c>
      <c r="B21" s="2">
        <v>30403650</v>
      </c>
      <c r="C21" s="2">
        <v>27459180</v>
      </c>
      <c r="D21" s="2">
        <v>17867400</v>
      </c>
      <c r="E21" s="2">
        <v>3730577</v>
      </c>
      <c r="F21" s="2">
        <v>6703582.8</v>
      </c>
      <c r="G21" s="2">
        <v>6345144.36</v>
      </c>
      <c r="H21" s="2">
        <v>29336684.49</v>
      </c>
      <c r="I21" s="2">
        <v>26629015.91</v>
      </c>
      <c r="J21" s="2">
        <v>17406369.51</v>
      </c>
      <c r="K21" s="2">
        <v>745929.44</v>
      </c>
      <c r="L21" s="2">
        <v>687404.63</v>
      </c>
      <c r="M21" s="2">
        <v>354692.16</v>
      </c>
      <c r="N21" s="2">
        <v>21755807.56</v>
      </c>
      <c r="O21" s="2">
        <v>21320253.49</v>
      </c>
      <c r="P21" s="2">
        <v>13326099.83</v>
      </c>
      <c r="Q21" s="2">
        <v>725359.5</v>
      </c>
      <c r="R21" s="2">
        <v>610066.03</v>
      </c>
      <c r="S21" s="2">
        <v>312561.99</v>
      </c>
      <c r="T21" s="2">
        <v>315451</v>
      </c>
      <c r="U21" s="2">
        <v>284622.99</v>
      </c>
      <c r="V21" s="2">
        <v>214598.95</v>
      </c>
      <c r="W21" s="2">
        <v>76714.41</v>
      </c>
      <c r="X21" s="2">
        <v>66034.13</v>
      </c>
      <c r="Y21" s="2">
        <v>33491.45</v>
      </c>
      <c r="Z21" s="2">
        <v>121716.830000004</v>
      </c>
      <c r="AA21" s="2">
        <v>229871.469999987</v>
      </c>
      <c r="AB21" s="2">
        <v>267779.389999996</v>
      </c>
      <c r="AC21" s="2">
        <v>-230776.959999991</v>
      </c>
      <c r="AD21" s="2">
        <v>-162063.300000005</v>
      </c>
      <c r="AE21" s="2">
        <v>-90513.4700000145</v>
      </c>
      <c r="AF21" s="2">
        <f t="shared" si="5"/>
        <v>-77262.8499999876</v>
      </c>
      <c r="AG21" s="2">
        <f>AD21-AD20</f>
        <v>-20921.0599999954</v>
      </c>
      <c r="AH21" s="2">
        <f>AE21-AE20</f>
        <v>-14380.6300000069</v>
      </c>
      <c r="AI21" s="2">
        <f t="shared" si="0"/>
        <v>7286544.30999999</v>
      </c>
      <c r="AJ21" s="2">
        <f t="shared" si="1"/>
        <v>5056364.96</v>
      </c>
      <c r="AK21" s="2">
        <f t="shared" si="2"/>
        <v>3888690.08000001</v>
      </c>
    </row>
    <row r="22" ht="15" spans="1:37">
      <c r="A22" s="3" t="s">
        <v>34</v>
      </c>
      <c r="B22" s="2">
        <v>39544170</v>
      </c>
      <c r="C22" s="2">
        <v>31473600</v>
      </c>
      <c r="D22" s="2">
        <v>18225090</v>
      </c>
      <c r="E22" s="2">
        <v>5256465.77</v>
      </c>
      <c r="F22" s="2">
        <v>8408923.2</v>
      </c>
      <c r="G22" s="2">
        <v>6806699.64</v>
      </c>
      <c r="H22" s="2">
        <v>38172723.6</v>
      </c>
      <c r="I22" s="2">
        <v>30551028.04</v>
      </c>
      <c r="J22" s="2">
        <v>17768220.64</v>
      </c>
      <c r="K22" s="2">
        <v>910197.62</v>
      </c>
      <c r="L22" s="2">
        <v>737159.59</v>
      </c>
      <c r="M22" s="2">
        <v>404594.48</v>
      </c>
      <c r="N22" s="2">
        <v>26262946.39</v>
      </c>
      <c r="O22" s="2">
        <v>23614193.63</v>
      </c>
      <c r="P22" s="2">
        <v>14805947.72</v>
      </c>
      <c r="Q22" s="2">
        <v>837597.87</v>
      </c>
      <c r="R22" s="2">
        <v>669455.26</v>
      </c>
      <c r="S22" s="2">
        <v>354384.28</v>
      </c>
      <c r="T22" s="2">
        <v>682371.57</v>
      </c>
      <c r="U22" s="2">
        <v>472886.86</v>
      </c>
      <c r="V22" s="2">
        <v>277696.16</v>
      </c>
      <c r="W22" s="2">
        <v>143926.39</v>
      </c>
      <c r="X22" s="2">
        <v>84947.28</v>
      </c>
      <c r="Y22" s="2">
        <v>38790.04</v>
      </c>
      <c r="Z22" s="2">
        <v>136480.95</v>
      </c>
      <c r="AA22" s="2">
        <v>254743.270000001</v>
      </c>
      <c r="AB22" s="2">
        <v>291672.699999952</v>
      </c>
      <c r="AC22" s="2">
        <v>-316867.719999962</v>
      </c>
      <c r="AD22" s="2">
        <v>-204178.049999993</v>
      </c>
      <c r="AE22" s="2">
        <v>-102986.620000013</v>
      </c>
      <c r="AF22" s="2">
        <f>AC22-AC21</f>
        <v>-86090.7599999712</v>
      </c>
      <c r="AG22" s="2">
        <f>AD22-AD21</f>
        <v>-42114.7499999874</v>
      </c>
      <c r="AH22" s="2">
        <f>AE22-AE21</f>
        <v>-12473.1499999984</v>
      </c>
      <c r="AI22" s="2">
        <f t="shared" si="0"/>
        <v>11242169.76</v>
      </c>
      <c r="AJ22" s="2">
        <f t="shared" si="1"/>
        <v>6488819.34999999</v>
      </c>
      <c r="AK22" s="2">
        <f t="shared" si="2"/>
        <v>2708470.07</v>
      </c>
    </row>
    <row r="23" s="1" customFormat="1" spans="2:38">
      <c r="B23" s="5">
        <f>SUM(B11:B22)</f>
        <v>186075415</v>
      </c>
      <c r="C23" s="5">
        <f t="shared" ref="C23:AE23" si="6">SUM(C11:C22)</f>
        <v>196334987.5</v>
      </c>
      <c r="D23" s="5">
        <f t="shared" si="6"/>
        <v>145021995</v>
      </c>
      <c r="E23" s="5">
        <f t="shared" si="6"/>
        <v>31118140.48</v>
      </c>
      <c r="F23" s="5">
        <f t="shared" si="6"/>
        <v>56165546.03</v>
      </c>
      <c r="G23" s="5">
        <f t="shared" si="6"/>
        <v>64838031.62</v>
      </c>
      <c r="H23" s="5">
        <f t="shared" si="6"/>
        <v>179876712.65</v>
      </c>
      <c r="I23" s="5">
        <f t="shared" si="6"/>
        <v>190726120.53</v>
      </c>
      <c r="J23" s="5">
        <f t="shared" si="6"/>
        <v>141726360.15</v>
      </c>
      <c r="K23" s="5">
        <f t="shared" si="6"/>
        <v>4211331.66</v>
      </c>
      <c r="L23" s="5">
        <f t="shared" si="6"/>
        <v>4260905.35</v>
      </c>
      <c r="M23" s="5">
        <f t="shared" si="6"/>
        <v>2908827.75</v>
      </c>
      <c r="N23" s="5">
        <f t="shared" si="6"/>
        <v>119644741.06</v>
      </c>
      <c r="O23" s="5">
        <f t="shared" si="6"/>
        <v>134619865.7</v>
      </c>
      <c r="P23" s="5">
        <f t="shared" si="6"/>
        <v>106554747.46</v>
      </c>
      <c r="Q23" s="5">
        <f t="shared" si="6"/>
        <v>3923942.8</v>
      </c>
      <c r="R23" s="5">
        <f t="shared" si="6"/>
        <v>3811289.18</v>
      </c>
      <c r="S23" s="5">
        <f t="shared" si="6"/>
        <v>2506633.96</v>
      </c>
      <c r="T23" s="5">
        <f t="shared" si="6"/>
        <v>1813608.47</v>
      </c>
      <c r="U23" s="5">
        <f t="shared" si="6"/>
        <v>1689470.41</v>
      </c>
      <c r="V23" s="5">
        <f t="shared" si="6"/>
        <v>1355736.38</v>
      </c>
      <c r="W23" s="5">
        <f t="shared" si="6"/>
        <v>453145.63</v>
      </c>
      <c r="X23" s="5">
        <f t="shared" si="6"/>
        <v>392075.48</v>
      </c>
      <c r="Y23" s="5">
        <f t="shared" si="6"/>
        <v>224539.41</v>
      </c>
      <c r="Z23" s="5"/>
      <c r="AA23" s="5"/>
      <c r="AB23" s="5"/>
      <c r="AC23" s="5"/>
      <c r="AD23" s="5"/>
      <c r="AE23" s="5"/>
      <c r="AF23" s="5">
        <f>SUM(AF11:AF22)</f>
        <v>-290729.789999962</v>
      </c>
      <c r="AG23" s="5">
        <f>SUM(AG11:AG22)</f>
        <v>-179014.969999993</v>
      </c>
      <c r="AH23" s="5">
        <f>SUM(AH11:AH22)</f>
        <v>-67624.550000012</v>
      </c>
      <c r="AI23" s="5">
        <f>SUM(AI11:AI22)</f>
        <v>58543336.14</v>
      </c>
      <c r="AJ23" s="5">
        <f>SUM(AJ11:AJ22)</f>
        <v>54653340.08</v>
      </c>
      <c r="AK23" s="5">
        <f>SUM(AK11:AK22)</f>
        <v>34061155.24</v>
      </c>
      <c r="AL23" s="5">
        <f>SUM(AI23:AK23)+AL10</f>
        <v>160229011.99</v>
      </c>
    </row>
    <row r="24" spans="38:39">
      <c r="AL24" s="2">
        <v>160229014.01</v>
      </c>
      <c r="AM24" s="2">
        <f>AL23-AL24</f>
        <v>-2.02000004053116</v>
      </c>
    </row>
    <row r="25" spans="4:31">
      <c r="D25" s="2">
        <f>SUM(B10:D10)</f>
        <v>20762155.38</v>
      </c>
      <c r="G25" s="2">
        <f>SUM(E10:G10)</f>
        <v>9727222.72</v>
      </c>
      <c r="H25" s="2">
        <v>9724506.21</v>
      </c>
      <c r="I25" s="2">
        <f>G25-H25</f>
        <v>2716.50999999791</v>
      </c>
      <c r="M25" s="2">
        <f>SUM(H10:M10)</f>
        <v>19452641.57</v>
      </c>
      <c r="S25" s="2">
        <f>SUM(N10:S10)</f>
        <v>6459875.97</v>
      </c>
      <c r="Y25" s="2">
        <f>SUM(T10:Y10)</f>
        <v>108248.15</v>
      </c>
      <c r="AB25" s="5">
        <f>SUM(Z22:AB22)</f>
        <v>682896.919999953</v>
      </c>
      <c r="AE25" s="5">
        <f>SUM(AC22:AE22)</f>
        <v>-624032.389999968</v>
      </c>
    </row>
    <row r="26" spans="4:25">
      <c r="D26" s="2">
        <f>SUM(B23:D23)</f>
        <v>527432397.5</v>
      </c>
      <c r="G26" s="2">
        <f>SUM(E23:G23)</f>
        <v>152121718.13</v>
      </c>
      <c r="H26" s="2">
        <v>152064899.7</v>
      </c>
      <c r="I26" s="2">
        <f>G26-H26</f>
        <v>56818.4300000072</v>
      </c>
      <c r="M26" s="2">
        <f>SUM(H23:M23)</f>
        <v>523710258.09</v>
      </c>
      <c r="S26" s="2">
        <f>SUM(N23:S23)</f>
        <v>371061220.16</v>
      </c>
      <c r="Y26" s="2">
        <f>SUM(T23:Y23)</f>
        <v>5928575.78</v>
      </c>
    </row>
    <row r="27" spans="4:31">
      <c r="D27" s="5">
        <f>D25+D26</f>
        <v>548194552.88</v>
      </c>
      <c r="G27" s="5">
        <f>G25+G26</f>
        <v>161848940.85</v>
      </c>
      <c r="H27" s="2">
        <v>161789405.91</v>
      </c>
      <c r="I27" s="2">
        <f>G27-H27</f>
        <v>59534.9399999976</v>
      </c>
      <c r="M27" s="5">
        <f>M25+M26</f>
        <v>543162899.66</v>
      </c>
      <c r="S27" s="5">
        <f>S25+S26</f>
        <v>377521096.13</v>
      </c>
      <c r="Y27" s="5">
        <f>Y25+Y26</f>
        <v>6036823.93</v>
      </c>
      <c r="AE27" s="5">
        <f>AB25+AE25</f>
        <v>58864.5299999847</v>
      </c>
    </row>
  </sheetData>
  <mergeCells count="12">
    <mergeCell ref="B1:D1"/>
    <mergeCell ref="E1:G1"/>
    <mergeCell ref="H1:J1"/>
    <mergeCell ref="K1:M1"/>
    <mergeCell ref="N1:P1"/>
    <mergeCell ref="Q1:S1"/>
    <mergeCell ref="T1:V1"/>
    <mergeCell ref="W1:Y1"/>
    <mergeCell ref="Z1:AB1"/>
    <mergeCell ref="AC1:AE1"/>
    <mergeCell ref="AF1:AH1"/>
    <mergeCell ref="AI1:AK1"/>
  </mergeCell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QuantGroup</cp:lastModifiedBy>
  <dcterms:created xsi:type="dcterms:W3CDTF">2017-07-22T11:56:00Z</dcterms:created>
  <dcterms:modified xsi:type="dcterms:W3CDTF">2017-07-24T10:04:42Z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2052-10.1.0.6690</vt:lpwstr>
  </property>
</Properties>
</file>